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anya\OneDrive\Desktop\"/>
    </mc:Choice>
  </mc:AlternateContent>
  <xr:revisionPtr revIDLastSave="0" documentId="13_ncr:1_{67241712-E88F-49F5-9885-3DB9B7225F18}" xr6:coauthVersionLast="47" xr6:coauthVersionMax="47" xr10:uidLastSave="{00000000-0000-0000-0000-000000000000}"/>
  <bookViews>
    <workbookView xWindow="-110" yWindow="-110" windowWidth="19420" windowHeight="10300" activeTab="3" xr2:uid="{3BFE8049-1408-4FBF-A177-6B3A73AA9DE2}"/>
  </bookViews>
  <sheets>
    <sheet name="Semi-Finalists" sheetId="10" r:id="rId1"/>
    <sheet name="Water Scoring" sheetId="9" r:id="rId2"/>
    <sheet name="Heat Scoring" sheetId="7" r:id="rId3"/>
    <sheet name="Cold Scoring" sheetId="5" r:id="rId4"/>
    <sheet name="Original Trees Final Data" sheetId="1" r:id="rId5"/>
    <sheet name="Trees_Surveys" sheetId="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0" l="1"/>
  <c r="J130" i="10"/>
  <c r="I29" i="10"/>
  <c r="I130" i="10"/>
  <c r="H29" i="10"/>
  <c r="H130" i="10"/>
  <c r="G29" i="10"/>
  <c r="G130" i="10"/>
  <c r="U781" i="1"/>
  <c r="M780" i="1"/>
  <c r="M779" i="1"/>
  <c r="M778" i="1"/>
  <c r="H780" i="1"/>
  <c r="H779" i="1"/>
  <c r="H778" i="1"/>
  <c r="U785" i="1"/>
  <c r="L785" i="1"/>
  <c r="P785" i="1"/>
  <c r="N783" i="1"/>
  <c r="M784" i="1"/>
  <c r="M782" i="1"/>
  <c r="I783" i="1"/>
  <c r="H784" i="1"/>
  <c r="H782" i="1"/>
  <c r="R784" i="1"/>
  <c r="R783" i="1"/>
  <c r="R782" i="1"/>
  <c r="R780" i="1"/>
  <c r="R779" i="1"/>
  <c r="R778" i="1"/>
  <c r="J3"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8" i="10"/>
  <c r="J27" i="10"/>
  <c r="J26" i="10"/>
  <c r="J25" i="10"/>
  <c r="J24" i="10"/>
  <c r="J23" i="10"/>
  <c r="J22" i="10"/>
  <c r="J21" i="10"/>
  <c r="J20" i="10"/>
  <c r="J19" i="10"/>
  <c r="J18" i="10"/>
  <c r="J17" i="10"/>
  <c r="J16" i="10"/>
  <c r="J15" i="10"/>
  <c r="J14" i="10"/>
  <c r="J13" i="10"/>
  <c r="J12" i="10"/>
  <c r="J11" i="10"/>
  <c r="J10" i="10"/>
  <c r="J9" i="10"/>
  <c r="J8" i="10"/>
  <c r="J7" i="10"/>
  <c r="J6" i="10"/>
  <c r="J5" i="10"/>
  <c r="J4" i="10"/>
  <c r="I4" i="10"/>
  <c r="I191" i="10"/>
  <c r="I190" i="10"/>
  <c r="I189" i="10"/>
  <c r="I188" i="10"/>
  <c r="I187" i="10"/>
  <c r="I186" i="10"/>
  <c r="I185" i="10"/>
  <c r="I184" i="10"/>
  <c r="I183" i="10"/>
  <c r="I182" i="10"/>
  <c r="I181" i="10"/>
  <c r="I180" i="10"/>
  <c r="I179" i="10"/>
  <c r="I178" i="10"/>
  <c r="I177" i="10"/>
  <c r="I176" i="10"/>
  <c r="I175" i="10"/>
  <c r="I174" i="10"/>
  <c r="I173" i="10"/>
  <c r="I172" i="10"/>
  <c r="I171" i="10"/>
  <c r="I170" i="10"/>
  <c r="I169" i="10"/>
  <c r="I168" i="10"/>
  <c r="I167" i="10"/>
  <c r="I166" i="10"/>
  <c r="I165" i="10"/>
  <c r="I164" i="10"/>
  <c r="I163" i="10"/>
  <c r="I162" i="10"/>
  <c r="I161" i="10"/>
  <c r="I160" i="10"/>
  <c r="I159" i="10"/>
  <c r="I158" i="10"/>
  <c r="I157" i="10"/>
  <c r="I156" i="10"/>
  <c r="I155" i="10"/>
  <c r="I154" i="10"/>
  <c r="I153" i="10"/>
  <c r="I152" i="10"/>
  <c r="I151" i="10"/>
  <c r="I150" i="10"/>
  <c r="I149" i="10"/>
  <c r="I148" i="10"/>
  <c r="I147" i="10"/>
  <c r="I146" i="10"/>
  <c r="I145" i="10"/>
  <c r="I144" i="10"/>
  <c r="I143" i="10"/>
  <c r="I142" i="10"/>
  <c r="I141" i="10"/>
  <c r="I140" i="10"/>
  <c r="I139" i="10"/>
  <c r="I138" i="10"/>
  <c r="I137" i="10"/>
  <c r="I136" i="10"/>
  <c r="I135" i="10"/>
  <c r="I134" i="10"/>
  <c r="I133" i="10"/>
  <c r="I132" i="10"/>
  <c r="I131" i="10"/>
  <c r="I129" i="10"/>
  <c r="I128" i="10"/>
  <c r="I127" i="10"/>
  <c r="I126" i="10"/>
  <c r="I125" i="10"/>
  <c r="I124" i="10"/>
  <c r="I123" i="10"/>
  <c r="I122" i="10"/>
  <c r="I121" i="10"/>
  <c r="I120" i="10"/>
  <c r="I119" i="10"/>
  <c r="I118" i="10"/>
  <c r="I117" i="10"/>
  <c r="I116" i="10"/>
  <c r="I115" i="10"/>
  <c r="I114" i="10"/>
  <c r="I113" i="10"/>
  <c r="I112" i="10"/>
  <c r="I111" i="10"/>
  <c r="I110" i="10"/>
  <c r="I109" i="10"/>
  <c r="I108" i="10"/>
  <c r="I107" i="10"/>
  <c r="I106" i="10"/>
  <c r="I105" i="10"/>
  <c r="I104" i="10"/>
  <c r="I103" i="10"/>
  <c r="I102" i="10"/>
  <c r="I101" i="10"/>
  <c r="I100" i="10"/>
  <c r="I99" i="10"/>
  <c r="I98" i="10"/>
  <c r="I97" i="10"/>
  <c r="I96" i="10"/>
  <c r="I95" i="10"/>
  <c r="I94" i="10"/>
  <c r="I93" i="10"/>
  <c r="I92" i="10"/>
  <c r="I91" i="10"/>
  <c r="I90" i="10"/>
  <c r="I89" i="10"/>
  <c r="I88" i="10"/>
  <c r="I87" i="10"/>
  <c r="I86" i="10"/>
  <c r="I85" i="10"/>
  <c r="I84" i="10"/>
  <c r="I83" i="10"/>
  <c r="I82" i="10"/>
  <c r="I81" i="10"/>
  <c r="I80" i="10"/>
  <c r="I79" i="10"/>
  <c r="I78" i="10"/>
  <c r="I77" i="10"/>
  <c r="I76" i="10"/>
  <c r="I75" i="10"/>
  <c r="I74" i="10"/>
  <c r="I73" i="10"/>
  <c r="I72" i="10"/>
  <c r="I71" i="10"/>
  <c r="I70" i="10"/>
  <c r="I69" i="10"/>
  <c r="I68" i="10"/>
  <c r="I67" i="10"/>
  <c r="I66" i="10"/>
  <c r="I65" i="10"/>
  <c r="I64" i="10"/>
  <c r="I63" i="10"/>
  <c r="I62" i="10"/>
  <c r="I61" i="10"/>
  <c r="I60" i="10"/>
  <c r="I59" i="10"/>
  <c r="I58" i="10"/>
  <c r="I57" i="10"/>
  <c r="I56" i="10"/>
  <c r="I55" i="10"/>
  <c r="I54" i="10"/>
  <c r="I53" i="10"/>
  <c r="I52" i="10"/>
  <c r="I51" i="10"/>
  <c r="I50" i="10"/>
  <c r="I49" i="10"/>
  <c r="I48" i="10"/>
  <c r="I47" i="10"/>
  <c r="I46" i="10"/>
  <c r="I45" i="10"/>
  <c r="I44" i="10"/>
  <c r="I43" i="10"/>
  <c r="I42" i="10"/>
  <c r="I41" i="10"/>
  <c r="I40" i="10"/>
  <c r="I39" i="10"/>
  <c r="I38" i="10"/>
  <c r="I37" i="10"/>
  <c r="I36" i="10"/>
  <c r="I35" i="10"/>
  <c r="I34" i="10"/>
  <c r="I33" i="10"/>
  <c r="I32" i="10"/>
  <c r="I31" i="10"/>
  <c r="I30" i="10"/>
  <c r="I28" i="10"/>
  <c r="I27" i="10"/>
  <c r="I26" i="10"/>
  <c r="I25" i="10"/>
  <c r="I24" i="10"/>
  <c r="I23" i="10"/>
  <c r="I22" i="10"/>
  <c r="I21" i="10"/>
  <c r="I20" i="10"/>
  <c r="I19" i="10"/>
  <c r="I18" i="10"/>
  <c r="I17" i="10"/>
  <c r="I16" i="10"/>
  <c r="I15" i="10"/>
  <c r="I14" i="10"/>
  <c r="I13" i="10"/>
  <c r="I12" i="10"/>
  <c r="I11" i="10"/>
  <c r="I10" i="10"/>
  <c r="I9" i="10"/>
  <c r="I8" i="10"/>
  <c r="I7" i="10"/>
  <c r="I6" i="10"/>
  <c r="I5" i="10"/>
  <c r="I3" i="10"/>
  <c r="H191" i="10"/>
  <c r="H190" i="10"/>
  <c r="H189" i="10"/>
  <c r="H188" i="10"/>
  <c r="H187" i="10"/>
  <c r="H186" i="10"/>
  <c r="H185" i="10"/>
  <c r="H184" i="10"/>
  <c r="H183" i="10"/>
  <c r="H182" i="10"/>
  <c r="H181" i="10"/>
  <c r="H180" i="10"/>
  <c r="H179" i="10"/>
  <c r="H178" i="10"/>
  <c r="H177" i="10"/>
  <c r="H176" i="10"/>
  <c r="H175" i="10"/>
  <c r="H174" i="10"/>
  <c r="H173" i="10"/>
  <c r="H172" i="10"/>
  <c r="H171" i="10"/>
  <c r="H170" i="10"/>
  <c r="H169" i="10"/>
  <c r="H168" i="10"/>
  <c r="H167" i="10"/>
  <c r="H166" i="10"/>
  <c r="H165" i="10"/>
  <c r="H164" i="10"/>
  <c r="H163" i="10"/>
  <c r="H162" i="10"/>
  <c r="H161" i="10"/>
  <c r="H160" i="10"/>
  <c r="H159" i="10"/>
  <c r="H158" i="10"/>
  <c r="H157" i="10"/>
  <c r="H156" i="10"/>
  <c r="H155" i="10"/>
  <c r="H154" i="10"/>
  <c r="H153" i="10"/>
  <c r="H152" i="10"/>
  <c r="H151" i="10"/>
  <c r="H150" i="10"/>
  <c r="H149" i="10"/>
  <c r="H148" i="10"/>
  <c r="H147" i="10"/>
  <c r="H146" i="10"/>
  <c r="H145" i="10"/>
  <c r="H144" i="10"/>
  <c r="H143" i="10"/>
  <c r="H142" i="10"/>
  <c r="H141" i="10"/>
  <c r="H140" i="10"/>
  <c r="H139" i="10"/>
  <c r="H138" i="10"/>
  <c r="H137" i="10"/>
  <c r="H136" i="10"/>
  <c r="H135" i="10"/>
  <c r="H134" i="10"/>
  <c r="H133" i="10"/>
  <c r="H132" i="10"/>
  <c r="H131" i="10"/>
  <c r="H129" i="10"/>
  <c r="H128" i="10"/>
  <c r="H127" i="10"/>
  <c r="H126" i="10"/>
  <c r="H125" i="10"/>
  <c r="H124" i="10"/>
  <c r="H123" i="10"/>
  <c r="H122" i="10"/>
  <c r="H121" i="10"/>
  <c r="H120" i="10"/>
  <c r="H119" i="10"/>
  <c r="H118" i="10"/>
  <c r="H117" i="10"/>
  <c r="H116" i="10"/>
  <c r="H115" i="10"/>
  <c r="H114" i="10"/>
  <c r="H113" i="10"/>
  <c r="H112" i="10"/>
  <c r="H111" i="10"/>
  <c r="H110" i="10"/>
  <c r="H109" i="10"/>
  <c r="H108" i="10"/>
  <c r="H107" i="10"/>
  <c r="H106" i="10"/>
  <c r="H105" i="10"/>
  <c r="H104" i="10"/>
  <c r="H103" i="10"/>
  <c r="H102" i="10"/>
  <c r="H101" i="10"/>
  <c r="H100" i="10"/>
  <c r="H99" i="10"/>
  <c r="H98" i="10"/>
  <c r="H97" i="10"/>
  <c r="H96" i="10"/>
  <c r="H95" i="10"/>
  <c r="H94" i="10"/>
  <c r="H93" i="10"/>
  <c r="H92" i="10"/>
  <c r="H91" i="10"/>
  <c r="H90" i="10"/>
  <c r="H89" i="10"/>
  <c r="H88" i="10"/>
  <c r="H87" i="10"/>
  <c r="H86" i="10"/>
  <c r="H85" i="10"/>
  <c r="H84" i="10"/>
  <c r="H83" i="10"/>
  <c r="H82" i="10"/>
  <c r="H81" i="10"/>
  <c r="H80" i="10"/>
  <c r="H79" i="10"/>
  <c r="H78" i="10"/>
  <c r="H77" i="10"/>
  <c r="H76" i="10"/>
  <c r="H75" i="10"/>
  <c r="H74" i="10"/>
  <c r="H73" i="10"/>
  <c r="H72" i="10"/>
  <c r="H71" i="10"/>
  <c r="H70" i="10"/>
  <c r="H69" i="10"/>
  <c r="H68" i="10"/>
  <c r="H67" i="10"/>
  <c r="H66" i="10"/>
  <c r="H65" i="10"/>
  <c r="H64" i="10"/>
  <c r="H63" i="10"/>
  <c r="H62" i="10"/>
  <c r="H61" i="10"/>
  <c r="H6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8" i="10"/>
  <c r="H27" i="10"/>
  <c r="H26" i="10"/>
  <c r="H25" i="10"/>
  <c r="H24" i="10"/>
  <c r="H23" i="10"/>
  <c r="H22" i="10"/>
  <c r="H21" i="10"/>
  <c r="H20" i="10"/>
  <c r="H19" i="10"/>
  <c r="H18" i="10"/>
  <c r="H17" i="10"/>
  <c r="H16" i="10"/>
  <c r="H15" i="10"/>
  <c r="H14" i="10"/>
  <c r="H13" i="10"/>
  <c r="H12" i="10"/>
  <c r="H11" i="10"/>
  <c r="H10" i="10"/>
  <c r="H9" i="10"/>
  <c r="H8" i="10"/>
  <c r="H7" i="10"/>
  <c r="H6" i="10"/>
  <c r="H5" i="10"/>
  <c r="H4" i="10"/>
  <c r="H3" i="10"/>
  <c r="G191" i="10"/>
  <c r="G190"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8" i="10"/>
  <c r="G27" i="10"/>
  <c r="G26" i="10"/>
  <c r="G25" i="10"/>
  <c r="G24" i="10"/>
  <c r="G23" i="10"/>
  <c r="G22" i="10"/>
  <c r="G21" i="10"/>
  <c r="G20" i="10"/>
  <c r="G19" i="10"/>
  <c r="G18" i="10"/>
  <c r="G17" i="10"/>
  <c r="G16" i="10"/>
  <c r="G15" i="10"/>
  <c r="G14" i="10"/>
  <c r="G13" i="10"/>
  <c r="G12" i="10"/>
  <c r="G11" i="10"/>
  <c r="G10" i="10"/>
  <c r="G9" i="10"/>
  <c r="G8" i="10"/>
  <c r="G7" i="10"/>
  <c r="G6" i="10"/>
  <c r="G5" i="10"/>
  <c r="G4" i="10"/>
  <c r="G3" i="10"/>
  <c r="J777" i="9"/>
  <c r="J773" i="9"/>
  <c r="J769" i="9"/>
  <c r="J765" i="9"/>
  <c r="J760" i="9"/>
  <c r="J756" i="9"/>
  <c r="J753" i="9"/>
  <c r="J749" i="9"/>
  <c r="J744" i="9"/>
  <c r="J741" i="9"/>
  <c r="J736" i="9"/>
  <c r="J732" i="9"/>
  <c r="J729" i="9"/>
  <c r="J725" i="9"/>
  <c r="J720" i="9"/>
  <c r="J716" i="9"/>
  <c r="J712" i="9"/>
  <c r="J709" i="9"/>
  <c r="J706" i="9"/>
  <c r="J701" i="9"/>
  <c r="J694" i="9"/>
  <c r="J689" i="9"/>
  <c r="J685" i="9"/>
  <c r="J681" i="9"/>
  <c r="J676" i="9"/>
  <c r="J673" i="9"/>
  <c r="J668" i="9"/>
  <c r="J663" i="9"/>
  <c r="J659" i="9"/>
  <c r="J655" i="9"/>
  <c r="J651" i="9"/>
  <c r="J646" i="9"/>
  <c r="J640" i="9"/>
  <c r="J635" i="9"/>
  <c r="J631" i="9"/>
  <c r="J627" i="9"/>
  <c r="J623" i="9"/>
  <c r="J620" i="9"/>
  <c r="J615" i="9"/>
  <c r="J611" i="9"/>
  <c r="J608" i="9"/>
  <c r="J602" i="9"/>
  <c r="J596" i="9"/>
  <c r="J592" i="9"/>
  <c r="J589" i="9"/>
  <c r="J584" i="9"/>
  <c r="J580" i="9"/>
  <c r="J577" i="9"/>
  <c r="J573" i="9"/>
  <c r="J569" i="9"/>
  <c r="J564" i="9"/>
  <c r="J559" i="9"/>
  <c r="J555" i="9"/>
  <c r="J551" i="9"/>
  <c r="J546" i="9"/>
  <c r="J542" i="9"/>
  <c r="J539" i="9"/>
  <c r="J534" i="9"/>
  <c r="J531" i="9"/>
  <c r="J527" i="9"/>
  <c r="J524" i="9"/>
  <c r="J520" i="9"/>
  <c r="J517" i="9"/>
  <c r="J514" i="9"/>
  <c r="J510" i="9"/>
  <c r="J505" i="9"/>
  <c r="J500" i="9"/>
  <c r="J496" i="9"/>
  <c r="J491" i="9"/>
  <c r="J487" i="9"/>
  <c r="J484" i="9"/>
  <c r="J480" i="9"/>
  <c r="J474" i="9"/>
  <c r="J470" i="9"/>
  <c r="J464" i="9"/>
  <c r="J460" i="9"/>
  <c r="J455" i="9"/>
  <c r="J451" i="9"/>
  <c r="J447" i="9"/>
  <c r="J444" i="9"/>
  <c r="J438" i="9"/>
  <c r="J433" i="9"/>
  <c r="J429" i="9"/>
  <c r="J426" i="9"/>
  <c r="J421" i="9"/>
  <c r="J417" i="9"/>
  <c r="J414" i="9"/>
  <c r="J411" i="9"/>
  <c r="J408" i="9"/>
  <c r="J405" i="9"/>
  <c r="J402" i="9"/>
  <c r="J398" i="9"/>
  <c r="J394" i="9"/>
  <c r="J391" i="9"/>
  <c r="J387" i="9"/>
  <c r="J382" i="9"/>
  <c r="J378" i="9"/>
  <c r="J374" i="9"/>
  <c r="J370" i="9"/>
  <c r="J366" i="9"/>
  <c r="J363" i="9"/>
  <c r="J359" i="9"/>
  <c r="J354" i="9"/>
  <c r="J350" i="9"/>
  <c r="J346" i="9"/>
  <c r="J342" i="9"/>
  <c r="J338" i="9"/>
  <c r="J334" i="9"/>
  <c r="J330" i="9"/>
  <c r="J327" i="9"/>
  <c r="J323" i="9"/>
  <c r="J319" i="9"/>
  <c r="J314" i="9"/>
  <c r="J311" i="9"/>
  <c r="J306" i="9"/>
  <c r="J302" i="9"/>
  <c r="J299" i="9"/>
  <c r="J294" i="9"/>
  <c r="J290" i="9"/>
  <c r="J284" i="9"/>
  <c r="J280" i="9"/>
  <c r="J274" i="9"/>
  <c r="J269" i="9"/>
  <c r="J265" i="9"/>
  <c r="J262" i="9"/>
  <c r="J258" i="9"/>
  <c r="J254" i="9"/>
  <c r="J251" i="9"/>
  <c r="J247" i="9"/>
  <c r="J244" i="9"/>
  <c r="J240" i="9"/>
  <c r="J236" i="9"/>
  <c r="J232" i="9"/>
  <c r="J228" i="9"/>
  <c r="J225" i="9"/>
  <c r="J220" i="9"/>
  <c r="J215" i="9"/>
  <c r="J211" i="9"/>
  <c r="J205" i="9"/>
  <c r="J201" i="9"/>
  <c r="J197" i="9"/>
  <c r="J193" i="9"/>
  <c r="J190" i="9"/>
  <c r="J183" i="9"/>
  <c r="J180" i="9"/>
  <c r="J177" i="9"/>
  <c r="J174" i="9"/>
  <c r="J169" i="9"/>
  <c r="J166" i="9"/>
  <c r="J162" i="9"/>
  <c r="J157" i="9"/>
  <c r="J154" i="9"/>
  <c r="J148" i="9"/>
  <c r="J145" i="9"/>
  <c r="J141" i="9"/>
  <c r="J138" i="9"/>
  <c r="J134" i="9"/>
  <c r="J131" i="9"/>
  <c r="J128" i="9"/>
  <c r="J124" i="9"/>
  <c r="J121" i="9"/>
  <c r="J117" i="9"/>
  <c r="J114" i="9"/>
  <c r="J109" i="9"/>
  <c r="J104" i="9"/>
  <c r="J99" i="9"/>
  <c r="J96" i="9"/>
  <c r="J92" i="9"/>
  <c r="J87" i="9"/>
  <c r="J84" i="9"/>
  <c r="J81" i="9"/>
  <c r="J75" i="9"/>
  <c r="J72" i="9"/>
  <c r="J69" i="9"/>
  <c r="J66" i="9"/>
  <c r="J59" i="9"/>
  <c r="J55" i="9"/>
  <c r="J51" i="9"/>
  <c r="J46" i="9"/>
  <c r="J43" i="9"/>
  <c r="J39" i="9"/>
  <c r="J32" i="9"/>
  <c r="J25" i="9"/>
  <c r="J16" i="9"/>
  <c r="J9" i="9"/>
  <c r="J5" i="9"/>
  <c r="G752" i="9"/>
  <c r="G432" i="9"/>
  <c r="G431" i="9"/>
  <c r="G430" i="9"/>
  <c r="R432" i="1"/>
  <c r="R431" i="1"/>
  <c r="R430" i="1"/>
  <c r="G768" i="9"/>
  <c r="G764" i="9"/>
  <c r="G763" i="9"/>
  <c r="G731" i="9"/>
  <c r="G693" i="9"/>
  <c r="G692" i="9"/>
  <c r="G691" i="9"/>
  <c r="G680" i="9"/>
  <c r="G679" i="9"/>
  <c r="G678" i="9"/>
  <c r="G654" i="9"/>
  <c r="G653" i="9"/>
  <c r="G639" i="9"/>
  <c r="G579" i="9"/>
  <c r="G519" i="9"/>
  <c r="G509" i="9"/>
  <c r="G508" i="9"/>
  <c r="G498" i="9"/>
  <c r="G449" i="9"/>
  <c r="G437" i="9"/>
  <c r="G436" i="9"/>
  <c r="G435" i="9"/>
  <c r="G416" i="9"/>
  <c r="G407" i="9"/>
  <c r="G357" i="9"/>
  <c r="G345" i="9"/>
  <c r="G344" i="9"/>
  <c r="G341" i="9"/>
  <c r="G322" i="9"/>
  <c r="G321" i="9"/>
  <c r="G310" i="9"/>
  <c r="H309" i="9"/>
  <c r="G308" i="9"/>
  <c r="H307" i="9"/>
  <c r="G301" i="9"/>
  <c r="G283" i="9"/>
  <c r="G219" i="9"/>
  <c r="G218" i="9"/>
  <c r="G217" i="9"/>
  <c r="G210" i="9"/>
  <c r="G209" i="9"/>
  <c r="G208" i="9"/>
  <c r="G103" i="9"/>
  <c r="G102" i="9"/>
  <c r="G101" i="9"/>
  <c r="G86" i="9"/>
  <c r="G68" i="9"/>
  <c r="G8" i="9"/>
  <c r="G7" i="9"/>
  <c r="G6" i="9"/>
  <c r="P183" i="1"/>
  <c r="P777" i="1"/>
  <c r="P773" i="1"/>
  <c r="P769" i="1"/>
  <c r="P765" i="1"/>
  <c r="P760" i="1"/>
  <c r="P756" i="1"/>
  <c r="P753" i="1"/>
  <c r="P749" i="1"/>
  <c r="P744" i="1"/>
  <c r="P741" i="1"/>
  <c r="P736" i="1"/>
  <c r="P732" i="1"/>
  <c r="P729" i="1"/>
  <c r="P725" i="1"/>
  <c r="P720" i="1"/>
  <c r="P716" i="1"/>
  <c r="P712" i="1"/>
  <c r="P709" i="1"/>
  <c r="P706" i="1"/>
  <c r="P701" i="1"/>
  <c r="P694" i="1"/>
  <c r="P689" i="1"/>
  <c r="P685" i="1"/>
  <c r="P681" i="1"/>
  <c r="P676" i="1"/>
  <c r="P673" i="1"/>
  <c r="P668" i="1"/>
  <c r="P663" i="1"/>
  <c r="P659" i="1"/>
  <c r="P655" i="1"/>
  <c r="P651" i="1"/>
  <c r="P646" i="1"/>
  <c r="P640" i="1"/>
  <c r="P635" i="1"/>
  <c r="P631" i="1"/>
  <c r="P627" i="1"/>
  <c r="P623" i="1"/>
  <c r="P620" i="1"/>
  <c r="P615" i="1"/>
  <c r="P611" i="1"/>
  <c r="P608" i="1"/>
  <c r="P602" i="1"/>
  <c r="P596" i="1"/>
  <c r="P592" i="1"/>
  <c r="P589" i="1"/>
  <c r="P584" i="1"/>
  <c r="P580" i="1"/>
  <c r="P577" i="1"/>
  <c r="P573" i="1"/>
  <c r="P569" i="1"/>
  <c r="P564" i="1"/>
  <c r="P559" i="1"/>
  <c r="P555" i="1"/>
  <c r="P551" i="1"/>
  <c r="P546" i="1"/>
  <c r="P542" i="1"/>
  <c r="P539" i="1"/>
  <c r="P534" i="1"/>
  <c r="P531" i="1"/>
  <c r="P527" i="1"/>
  <c r="P524" i="1"/>
  <c r="P520" i="1"/>
  <c r="P517" i="1"/>
  <c r="P514" i="1"/>
  <c r="P510" i="1"/>
  <c r="P505" i="1"/>
  <c r="P500" i="1"/>
  <c r="P496" i="1"/>
  <c r="P491" i="1"/>
  <c r="P487" i="1"/>
  <c r="P484" i="1"/>
  <c r="P480" i="1"/>
  <c r="P474" i="1"/>
  <c r="P470" i="1"/>
  <c r="P464" i="1"/>
  <c r="P460" i="1"/>
  <c r="P455" i="1"/>
  <c r="P451" i="1"/>
  <c r="P447" i="1"/>
  <c r="P444" i="1"/>
  <c r="P438" i="1"/>
  <c r="P433" i="1"/>
  <c r="P429" i="1"/>
  <c r="P426" i="1"/>
  <c r="P421" i="1"/>
  <c r="P417" i="1"/>
  <c r="P414" i="1"/>
  <c r="P411" i="1"/>
  <c r="P408" i="1"/>
  <c r="P405" i="1"/>
  <c r="P402" i="1"/>
  <c r="P398" i="1"/>
  <c r="P394" i="1"/>
  <c r="P391" i="1"/>
  <c r="P387" i="1"/>
  <c r="P382" i="1"/>
  <c r="P378" i="1"/>
  <c r="P374" i="1"/>
  <c r="P370" i="1"/>
  <c r="P366" i="1"/>
  <c r="P363" i="1"/>
  <c r="P359" i="1"/>
  <c r="P354" i="1"/>
  <c r="P350" i="1"/>
  <c r="P346" i="1"/>
  <c r="P342" i="1"/>
  <c r="P338" i="1"/>
  <c r="P334" i="1"/>
  <c r="P330" i="1"/>
  <c r="P327" i="1"/>
  <c r="P323" i="1"/>
  <c r="P319" i="1"/>
  <c r="P314" i="1"/>
  <c r="P311" i="1"/>
  <c r="P306" i="1"/>
  <c r="P302" i="1"/>
  <c r="P299" i="1"/>
  <c r="P294" i="1"/>
  <c r="P290" i="1"/>
  <c r="P284" i="1"/>
  <c r="P280" i="1"/>
  <c r="P274" i="1"/>
  <c r="P269" i="1"/>
  <c r="P265" i="1"/>
  <c r="P262" i="1"/>
  <c r="P258" i="1"/>
  <c r="P254" i="1"/>
  <c r="P251" i="1"/>
  <c r="P247" i="1"/>
  <c r="P244" i="1"/>
  <c r="P240" i="1"/>
  <c r="P236" i="1"/>
  <c r="P232" i="1"/>
  <c r="P228" i="1"/>
  <c r="P225" i="1"/>
  <c r="P220" i="1"/>
  <c r="P215" i="1"/>
  <c r="P211" i="1"/>
  <c r="P205" i="1"/>
  <c r="P201" i="1"/>
  <c r="P197" i="1"/>
  <c r="P193" i="1"/>
  <c r="P190" i="1"/>
  <c r="P180" i="1"/>
  <c r="P177" i="1"/>
  <c r="P174" i="1"/>
  <c r="P169" i="1"/>
  <c r="P166" i="1"/>
  <c r="P162" i="1"/>
  <c r="P157" i="1"/>
  <c r="P154" i="1"/>
  <c r="P148" i="1"/>
  <c r="P145" i="1"/>
  <c r="P141" i="1"/>
  <c r="P138" i="1"/>
  <c r="P134" i="1"/>
  <c r="P131" i="1"/>
  <c r="P128" i="1"/>
  <c r="P124" i="1"/>
  <c r="P121" i="1"/>
  <c r="P117" i="1"/>
  <c r="P114" i="1"/>
  <c r="P109" i="1"/>
  <c r="P104" i="1"/>
  <c r="P99" i="1"/>
  <c r="P96" i="1"/>
  <c r="P92" i="1"/>
  <c r="P87" i="1"/>
  <c r="P84" i="1"/>
  <c r="P81" i="1"/>
  <c r="P75" i="1"/>
  <c r="P72" i="1"/>
  <c r="P69" i="1"/>
  <c r="P66" i="1"/>
  <c r="P59" i="1"/>
  <c r="P55" i="1"/>
  <c r="P51" i="1"/>
  <c r="P46" i="1"/>
  <c r="P43" i="1"/>
  <c r="P39" i="1"/>
  <c r="P32" i="1"/>
  <c r="P25" i="1"/>
  <c r="P16" i="1"/>
  <c r="P9" i="1"/>
  <c r="P5" i="1"/>
  <c r="H430" i="1"/>
  <c r="M430" i="1"/>
  <c r="H432" i="1"/>
  <c r="M432" i="1"/>
  <c r="L777" i="1"/>
  <c r="L773" i="1"/>
  <c r="L769" i="1"/>
  <c r="L765" i="1"/>
  <c r="L760" i="1"/>
  <c r="L756" i="1"/>
  <c r="L753" i="1"/>
  <c r="L749" i="1"/>
  <c r="L744" i="1"/>
  <c r="L741" i="1"/>
  <c r="L736" i="1"/>
  <c r="L732" i="1"/>
  <c r="L729" i="1"/>
  <c r="L725" i="1"/>
  <c r="L720" i="1"/>
  <c r="L716" i="1"/>
  <c r="L712" i="1"/>
  <c r="L709" i="1"/>
  <c r="L706" i="1"/>
  <c r="L701" i="1"/>
  <c r="L694" i="1"/>
  <c r="L689" i="1"/>
  <c r="L685" i="1"/>
  <c r="L681" i="1"/>
  <c r="L676" i="1"/>
  <c r="L673" i="1"/>
  <c r="L668" i="1"/>
  <c r="L663" i="1"/>
  <c r="L659" i="1"/>
  <c r="L655" i="1"/>
  <c r="L651" i="1"/>
  <c r="L646" i="1"/>
  <c r="L640" i="1"/>
  <c r="L635" i="1"/>
  <c r="L631" i="1"/>
  <c r="L627" i="1"/>
  <c r="L623" i="1"/>
  <c r="L620" i="1"/>
  <c r="L615" i="1"/>
  <c r="L611" i="1"/>
  <c r="L608" i="1"/>
  <c r="L602" i="1"/>
  <c r="L596" i="1"/>
  <c r="L592" i="1"/>
  <c r="L589" i="1"/>
  <c r="L584" i="1"/>
  <c r="L580" i="1"/>
  <c r="L577" i="1"/>
  <c r="L573" i="1"/>
  <c r="L569" i="1"/>
  <c r="L564" i="1"/>
  <c r="L559" i="1"/>
  <c r="L555" i="1"/>
  <c r="L551" i="1"/>
  <c r="L546" i="1"/>
  <c r="L542" i="1"/>
  <c r="L539" i="1"/>
  <c r="L534" i="1"/>
  <c r="L531" i="1"/>
  <c r="L527" i="1"/>
  <c r="L524" i="1"/>
  <c r="L520" i="1"/>
  <c r="L517" i="1"/>
  <c r="L514" i="1"/>
  <c r="L510" i="1"/>
  <c r="L505" i="1"/>
  <c r="L500" i="1"/>
  <c r="L496" i="1"/>
  <c r="L491" i="1"/>
  <c r="L487" i="1"/>
  <c r="L484" i="1"/>
  <c r="L480" i="1"/>
  <c r="L474" i="1"/>
  <c r="L470" i="1"/>
  <c r="L464" i="1"/>
  <c r="L460" i="1"/>
  <c r="L455" i="1"/>
  <c r="L451" i="1"/>
  <c r="L447" i="1"/>
  <c r="L444" i="1"/>
  <c r="L438" i="1"/>
  <c r="L429" i="1"/>
  <c r="L426" i="1"/>
  <c r="L421" i="1"/>
  <c r="L417" i="1"/>
  <c r="L414" i="1"/>
  <c r="L411" i="1"/>
  <c r="L408" i="1"/>
  <c r="L405" i="1"/>
  <c r="L402" i="1"/>
  <c r="L398" i="1"/>
  <c r="L394" i="1"/>
  <c r="L391" i="1"/>
  <c r="L387" i="1"/>
  <c r="L382" i="1"/>
  <c r="L378" i="1"/>
  <c r="L374" i="1"/>
  <c r="L370" i="1"/>
  <c r="L366" i="1"/>
  <c r="L363" i="1"/>
  <c r="L359" i="1"/>
  <c r="L354" i="1"/>
  <c r="L350" i="1"/>
  <c r="L346" i="1"/>
  <c r="L342" i="1"/>
  <c r="L338" i="1"/>
  <c r="L334" i="1"/>
  <c r="L330" i="1"/>
  <c r="L327" i="1"/>
  <c r="L323" i="1"/>
  <c r="L319" i="1"/>
  <c r="L314" i="1"/>
  <c r="L311" i="1"/>
  <c r="L306" i="1"/>
  <c r="L302" i="1"/>
  <c r="L299" i="1"/>
  <c r="L294" i="1"/>
  <c r="L290" i="1"/>
  <c r="L284" i="1"/>
  <c r="L280" i="1"/>
  <c r="L274" i="1"/>
  <c r="L269" i="1"/>
  <c r="L265" i="1"/>
  <c r="L262" i="1"/>
  <c r="L258" i="1"/>
  <c r="L254" i="1"/>
  <c r="L251" i="1"/>
  <c r="L247" i="1"/>
  <c r="L244" i="1"/>
  <c r="L240" i="1"/>
  <c r="L236" i="1"/>
  <c r="L232" i="1"/>
  <c r="L228" i="1"/>
  <c r="L225" i="1"/>
  <c r="L220" i="1"/>
  <c r="L215" i="1"/>
  <c r="L211" i="1"/>
  <c r="L205" i="1"/>
  <c r="L201" i="1"/>
  <c r="L197" i="1"/>
  <c r="L193" i="1"/>
  <c r="L190" i="1"/>
  <c r="L185" i="1"/>
  <c r="L183" i="1"/>
  <c r="L180" i="1"/>
  <c r="L177" i="1"/>
  <c r="L174" i="1"/>
  <c r="L169" i="1"/>
  <c r="L166" i="1"/>
  <c r="L162" i="1"/>
  <c r="L157" i="1"/>
  <c r="L154" i="1"/>
  <c r="L148" i="1"/>
  <c r="L145" i="1"/>
  <c r="L141" i="1"/>
  <c r="L138" i="1"/>
  <c r="L134" i="1"/>
  <c r="L131" i="1"/>
  <c r="L128" i="1"/>
  <c r="L124" i="1"/>
  <c r="L121" i="1"/>
  <c r="L117" i="1"/>
  <c r="L114" i="1"/>
  <c r="L109" i="1"/>
  <c r="L104" i="1"/>
  <c r="L99" i="1"/>
  <c r="L96" i="1"/>
  <c r="L92" i="1"/>
  <c r="L84" i="1"/>
  <c r="L81" i="1"/>
  <c r="L75" i="1"/>
  <c r="L72" i="1"/>
  <c r="L69" i="1"/>
  <c r="L66" i="1"/>
  <c r="L59" i="1"/>
  <c r="L51" i="1"/>
  <c r="L46" i="1"/>
  <c r="L43" i="1"/>
  <c r="L39" i="1"/>
  <c r="L32" i="1"/>
  <c r="L25" i="1"/>
  <c r="L16" i="1"/>
  <c r="L9" i="1"/>
  <c r="L87" i="1"/>
  <c r="L55" i="1"/>
  <c r="L2" i="1"/>
  <c r="L5" i="1" s="1"/>
  <c r="R768" i="1"/>
  <c r="M768" i="1"/>
  <c r="H768" i="1"/>
  <c r="R763" i="1"/>
  <c r="H763" i="1"/>
  <c r="M763" i="1"/>
  <c r="R764" i="1"/>
  <c r="M764" i="1"/>
  <c r="H764" i="1"/>
  <c r="H748" i="1"/>
  <c r="M748" i="1"/>
  <c r="M731" i="1"/>
  <c r="H731" i="1"/>
  <c r="R731" i="1"/>
  <c r="M693" i="1"/>
  <c r="M692" i="1"/>
  <c r="M691" i="1"/>
  <c r="H693" i="1"/>
  <c r="H692" i="1"/>
  <c r="H691" i="1"/>
  <c r="R693" i="1"/>
  <c r="R692" i="1"/>
  <c r="R691" i="1"/>
  <c r="R680" i="1"/>
  <c r="R679" i="1"/>
  <c r="R678" i="1"/>
  <c r="M680" i="1"/>
  <c r="M679" i="1"/>
  <c r="M678" i="1"/>
  <c r="H680" i="1"/>
  <c r="H679" i="1"/>
  <c r="H678" i="1"/>
  <c r="R654" i="1"/>
  <c r="R653" i="1"/>
  <c r="M654" i="1"/>
  <c r="M653" i="1"/>
  <c r="H654" i="1"/>
  <c r="H653" i="1"/>
  <c r="R639" i="1"/>
  <c r="M639" i="1"/>
  <c r="H639" i="1"/>
  <c r="H579" i="1"/>
  <c r="R579" i="1"/>
  <c r="M519" i="1"/>
  <c r="R519" i="1"/>
  <c r="R509" i="1"/>
  <c r="R508" i="1"/>
  <c r="M509" i="1"/>
  <c r="H509" i="1"/>
  <c r="M508" i="1"/>
  <c r="R498" i="1"/>
  <c r="R449" i="1"/>
  <c r="M449" i="1"/>
  <c r="H449" i="1"/>
  <c r="R437" i="1"/>
  <c r="R436" i="1"/>
  <c r="I437" i="1"/>
  <c r="N437" i="1"/>
  <c r="H436" i="1"/>
  <c r="M436" i="1"/>
  <c r="R435" i="1"/>
  <c r="M435" i="1"/>
  <c r="H435" i="1"/>
  <c r="R416" i="1"/>
  <c r="M416" i="1"/>
  <c r="M407" i="1"/>
  <c r="R407" i="1"/>
  <c r="H407" i="1"/>
  <c r="R357" i="1"/>
  <c r="M357" i="1"/>
  <c r="H357" i="1"/>
  <c r="R345" i="1"/>
  <c r="M345" i="1"/>
  <c r="H345" i="1"/>
  <c r="R344" i="1"/>
  <c r="M344" i="1"/>
  <c r="H344" i="1"/>
  <c r="M340" i="1"/>
  <c r="H340" i="1"/>
  <c r="R341" i="1"/>
  <c r="M341" i="1"/>
  <c r="H341" i="1"/>
  <c r="H322" i="1"/>
  <c r="H321" i="1"/>
  <c r="M322" i="1"/>
  <c r="M321" i="1"/>
  <c r="R322" i="1"/>
  <c r="R321" i="1"/>
  <c r="M310" i="1"/>
  <c r="M309" i="1"/>
  <c r="M308" i="1"/>
  <c r="H310" i="1"/>
  <c r="H309" i="1"/>
  <c r="H308" i="1"/>
  <c r="R308" i="1"/>
  <c r="S309" i="1"/>
  <c r="R310" i="1"/>
  <c r="S307" i="1"/>
  <c r="H301" i="1"/>
  <c r="R301" i="1"/>
  <c r="M301" i="1"/>
  <c r="M283" i="1"/>
  <c r="H283" i="1"/>
  <c r="R283" i="1"/>
  <c r="M253" i="1"/>
  <c r="H253" i="1"/>
  <c r="M246" i="1"/>
  <c r="H246" i="1"/>
  <c r="M219" i="1"/>
  <c r="M218" i="1"/>
  <c r="M217" i="1"/>
  <c r="R219" i="1"/>
  <c r="R218" i="1"/>
  <c r="R217" i="1"/>
  <c r="H219" i="1"/>
  <c r="H218" i="1"/>
  <c r="H217" i="1"/>
  <c r="R210" i="1"/>
  <c r="R209" i="1"/>
  <c r="R208" i="1"/>
  <c r="H210" i="1"/>
  <c r="H209" i="1"/>
  <c r="H208" i="1"/>
  <c r="M209" i="1"/>
  <c r="M210" i="1"/>
  <c r="M208" i="1"/>
  <c r="R68" i="1"/>
  <c r="R7" i="1"/>
  <c r="R8" i="1"/>
  <c r="R6" i="1"/>
  <c r="R86" i="1"/>
  <c r="R103" i="1"/>
  <c r="R102" i="1"/>
  <c r="R101" i="1"/>
  <c r="N103" i="1"/>
  <c r="N102" i="1"/>
  <c r="N101" i="1"/>
  <c r="I103" i="1"/>
  <c r="I102" i="1"/>
  <c r="I101" i="1"/>
  <c r="N86" i="1"/>
  <c r="I86" i="1"/>
  <c r="I68" i="1"/>
  <c r="N68" i="1"/>
  <c r="N8" i="1"/>
  <c r="N7" i="1"/>
  <c r="I8" i="1"/>
  <c r="I7" i="1"/>
</calcChain>
</file>

<file path=xl/sharedStrings.xml><?xml version="1.0" encoding="utf-8"?>
<sst xmlns="http://schemas.openxmlformats.org/spreadsheetml/2006/main" count="8223" uniqueCount="943">
  <si>
    <t xml:space="preserve">Vachellia aroma </t>
  </si>
  <si>
    <t>San Juan, Argentina</t>
  </si>
  <si>
    <t>Cordoba, Argentina</t>
  </si>
  <si>
    <t>Catamarca, Argentina</t>
  </si>
  <si>
    <t>La Rioja, Argentina</t>
  </si>
  <si>
    <t>Tabebuia nodosa</t>
  </si>
  <si>
    <t>Salta, Argentina</t>
  </si>
  <si>
    <t>Strombocarpa torquata</t>
  </si>
  <si>
    <t>Senegalia visco</t>
  </si>
  <si>
    <t>Schinopsis lorentzii</t>
  </si>
  <si>
    <t>Santiago de Estero, Argentina</t>
  </si>
  <si>
    <t>Monterrey, Mexico</t>
  </si>
  <si>
    <t>San Miguel de Tucuman, Argentina</t>
  </si>
  <si>
    <t>Sarcomphalus mistol</t>
  </si>
  <si>
    <t>Salix humboltiana</t>
  </si>
  <si>
    <t>Santa Fe, Argentina</t>
  </si>
  <si>
    <t xml:space="preserve">Prosopis nigra </t>
  </si>
  <si>
    <t>Formosa, Argentina</t>
  </si>
  <si>
    <t>Prosopis chilensis</t>
  </si>
  <si>
    <t>Central Tucson (Pima &amp; Alvernon)</t>
  </si>
  <si>
    <t>Full Sun</t>
  </si>
  <si>
    <t>No</t>
  </si>
  <si>
    <t>Great desert landscape tree, beautiful form, good shade, edible seeds. Slow growth first 5 years. Grows faster with supplemental irrigation. During last 5 years (2019-2024) in drought I've observed intermittent branches die back. But overall nothing stops these trees! I have to prune agressive growth away from rooflines and gutters each fall. Lots of volunteers.</t>
  </si>
  <si>
    <t>Mendoza, Argentina</t>
  </si>
  <si>
    <t xml:space="preserve">Prosopis alba </t>
  </si>
  <si>
    <t>My tree is a volunteer from a neighbor. Fast growing, great shade, scary/dangerous thorns that should be cut back. Easily germinates from seeds--I pull up 5+ seedlings each year. Messy seed pods easily crushed into soil once dry.</t>
  </si>
  <si>
    <t>Yuma, Tucson, Phoenix, AZ</t>
  </si>
  <si>
    <t>Yes</t>
  </si>
  <si>
    <t>San Miguel de Tucumán, Argentina</t>
  </si>
  <si>
    <t>Santiago del Estero, Argentina</t>
  </si>
  <si>
    <t xml:space="preserve">Ocotea porphyria </t>
  </si>
  <si>
    <t>Myrcianthes cisplatensis</t>
  </si>
  <si>
    <t>Maytenus viscifolia</t>
  </si>
  <si>
    <t>Lycium tenuispinosum</t>
  </si>
  <si>
    <t>Lithraea molleoides</t>
  </si>
  <si>
    <t xml:space="preserve">Larrea divaricata </t>
  </si>
  <si>
    <t>Capilla del Monte Argentina (NW of Cordoba)</t>
  </si>
  <si>
    <t>iNaturalist observation at Capilla del Monte, Argentina correlated to weather station data at the Pajas Blancas Airport (using weatherspark.com for temp data). Elevation there is 489m and annual average precipitation is 564mm</t>
  </si>
  <si>
    <t>San Rafael, Argentina</t>
  </si>
  <si>
    <t xml:space="preserve">Larrea cuneifolia </t>
  </si>
  <si>
    <t>Juglans australis</t>
  </si>
  <si>
    <t xml:space="preserve">Erythrina crista-galli </t>
  </si>
  <si>
    <t>Rosario, Argentina</t>
  </si>
  <si>
    <t>Yacuíba, Bolivia</t>
  </si>
  <si>
    <t>Condalia montana</t>
  </si>
  <si>
    <t xml:space="preserve">Celtis tala </t>
  </si>
  <si>
    <t>Villa de Merlo, Argentina</t>
  </si>
  <si>
    <t>Resistencia, Argentina</t>
  </si>
  <si>
    <t>Cordoba, Argentina (foothills)</t>
  </si>
  <si>
    <t>Villa Carlos Paz, Argentina</t>
  </si>
  <si>
    <t xml:space="preserve">Ceiba chodatii </t>
  </si>
  <si>
    <t>Concepción, Paraguay</t>
  </si>
  <si>
    <t>???</t>
  </si>
  <si>
    <t>Bulnesia retama</t>
  </si>
  <si>
    <t>Misc. per Matt Johnson</t>
  </si>
  <si>
    <t>hardy to ca. 15 F. Very tough desert trees resembling a palo verde. Grows in areas of the Monte Desert of Argentina that receive 80—100 mm of annual rainfall. Caution: potentially invasive - several plants of this species have been found growing spontaneously along the Santa Cruz River. These originated as seeds from three plants that were growing at the old Tucson Parks and Recreation on Silverlake, some three blocks away. Not currently available.</t>
  </si>
  <si>
    <t>Aspidosperma quebracho-blanco</t>
  </si>
  <si>
    <t>Tartagal, Argentina</t>
  </si>
  <si>
    <t>iNaturalist observation at Tartagal correlated to nearest weather station at the Tartagal Aerodrome where elevation is 490m and annual precipitation is 1100mm</t>
  </si>
  <si>
    <t>hardy to at least 18 F. Distinctive, small to large, upright trees with evergreen crown of leathery, spine-tipped leaves. Slow growth. Very long-lived and durable. Foliage is likely toxic but unlikely to be eaten. Native to the Gran Chaco of South America. Not currently available.</t>
  </si>
  <si>
    <t xml:space="preserve">Acacia salicina </t>
  </si>
  <si>
    <t>Tucson, AZ</t>
  </si>
  <si>
    <t>Buckeye, AZ</t>
  </si>
  <si>
    <t>Yuma, AZ</t>
  </si>
  <si>
    <t>Tindouf, Algeria</t>
  </si>
  <si>
    <t xml:space="preserve">Zapoteca formosa </t>
  </si>
  <si>
    <t>Guaymas, Mexico</t>
  </si>
  <si>
    <t>Santiago de Querétaro, Mexico</t>
  </si>
  <si>
    <t>Tubac, AZ</t>
  </si>
  <si>
    <t>Agua Prieta, Mexico</t>
  </si>
  <si>
    <t>Vauquelinia californica</t>
  </si>
  <si>
    <t>Per Matt Johnson</t>
  </si>
  <si>
    <t>hardy to ca. 25 F. Multiple-stemmed shrubs or rarely small trees with very fragrant flowers. Toxic foliage. Rapid freeze recovery.</t>
  </si>
  <si>
    <t>Vallesia glabra</t>
  </si>
  <si>
    <t>Chihuahua, Mexico</t>
  </si>
  <si>
    <t>Durango, Mexico</t>
  </si>
  <si>
    <t>Ciudad Juarez, Mexico</t>
  </si>
  <si>
    <t xml:space="preserve">Vachellia schaffneri </t>
  </si>
  <si>
    <t>Misc per Matt Johnson</t>
  </si>
  <si>
    <t>hardy to ca. 10 F. Beautiful, multiple-stemmed, semi-evergreen shrubs or small trees with contrasting gray bark and dark green foliage, and showy masses of flowers. Native to Texas and northeastern Mexico. Rarely available in Arizona horticulture and worthy of wider attention.</t>
  </si>
  <si>
    <t xml:space="preserve">Vachellia rigidula </t>
  </si>
  <si>
    <t>hardy to ca. -10 F. Local, Sonoran Desert and Chihuahuan Desert native, deciduous shrubs or trees with an open canopy. Ideal as a patio tree. Available in Arizona horticulture.</t>
  </si>
  <si>
    <t>Vachellia constricta</t>
  </si>
  <si>
    <t>Austin</t>
  </si>
  <si>
    <t>Minimal</t>
  </si>
  <si>
    <t>Large tree despite being surrounded by impervious pavement. Near Road reflecting heat making the Air Temp around the tree likely much hotter</t>
  </si>
  <si>
    <t>Monclova, Mexico</t>
  </si>
  <si>
    <t>Abeline, Texas</t>
  </si>
  <si>
    <t xml:space="preserve">Senegalia wrightii </t>
  </si>
  <si>
    <t>Sideroxylon occidentale</t>
  </si>
  <si>
    <t>hardy to ca. -10 F. Hardy, deciduous shrubs or small trees with showy flower heads. Native to Texas, New Mexico, and northeastern Mexico. Not currently available.</t>
  </si>
  <si>
    <t xml:space="preserve">Senegalia roemeriana </t>
  </si>
  <si>
    <t>hardy to ca. 15 F. Potentially large, spreading tree to 50 ft across and 30 ft high with a trunk to 5 ft in diameter. Growth of culitvated plants in Tucson has been rather slow. Usually confined to arroyos in Sonora but worthy of landscape use in areas with deep soil. Closely resembles Senegalia greggii except that it has capitate inflorescences. Per Matt Johnson.</t>
  </si>
  <si>
    <t>Hermosillo, Mexico</t>
  </si>
  <si>
    <t>Senegalia occidentalis</t>
  </si>
  <si>
    <t>San Luis Potosi, Mexico</t>
  </si>
  <si>
    <t>Torreon, Mexico</t>
  </si>
  <si>
    <t xml:space="preserve">Senegalia crassifolia </t>
  </si>
  <si>
    <t>Senegalia berlandieri (</t>
  </si>
  <si>
    <t>Uvalde, Texas</t>
  </si>
  <si>
    <t>Sapindus saponaria</t>
  </si>
  <si>
    <t>Guayamas, Mexico</t>
  </si>
  <si>
    <t>Trinidad, Bolivia</t>
  </si>
  <si>
    <t>Ures, Mexico</t>
  </si>
  <si>
    <t xml:space="preserve">Prosopis velutina </t>
  </si>
  <si>
    <t>hardy to ca. 5 F. Beautiful, long-lived, deciduous, local Sonoran Desert native trees. Widely grown</t>
  </si>
  <si>
    <t>Prosopis pubescens</t>
  </si>
  <si>
    <t>Mexicali, Mexico</t>
  </si>
  <si>
    <t>Prosopis palmeri (</t>
  </si>
  <si>
    <t>Loreto, Baja Mexico</t>
  </si>
  <si>
    <t>La Paz, Mexico</t>
  </si>
  <si>
    <t>South America</t>
  </si>
  <si>
    <t>North America</t>
  </si>
  <si>
    <t>Prosopis laevigata</t>
  </si>
  <si>
    <t>Celaya, Mexico</t>
  </si>
  <si>
    <t>Mexico City, Mexico</t>
  </si>
  <si>
    <t xml:space="preserve">Populus mexicana </t>
  </si>
  <si>
    <t>El Paso, TX</t>
  </si>
  <si>
    <t>Populus brandegeei</t>
  </si>
  <si>
    <t>Onavas, Mexico</t>
  </si>
  <si>
    <t>iNaturalist observation correlated to nearest weather station data from Onavas, Mexico where annual average precipitation is 725mm.</t>
  </si>
  <si>
    <t>Tucson, AZ University of Arizona Campus Arboretum</t>
  </si>
  <si>
    <t>Full Sun, Full Shade</t>
  </si>
  <si>
    <t>Campus Arboretum grounds on protected north face of Social Sciences where little damage was experienced in 2011 freeze (temps to 17F) and full recovery thereafter through 2025.</t>
  </si>
  <si>
    <t>Pleradenophora bilocularis</t>
  </si>
  <si>
    <t>Gila Bend, AZ</t>
  </si>
  <si>
    <t>Why AZ</t>
  </si>
  <si>
    <t>Hermosillo MX</t>
  </si>
  <si>
    <t>Ures MX</t>
  </si>
  <si>
    <t xml:space="preserve">Platanus wrightii </t>
  </si>
  <si>
    <t>Sierra Vista, AZ</t>
  </si>
  <si>
    <t xml:space="preserve">Piscidia mollis </t>
  </si>
  <si>
    <t>Tucson AZ</t>
  </si>
  <si>
    <t>University of Arizona Campus Arboretum specimen was damaged in 2011 winter temps of 17C but recovered fully. Thereafter growing without incident on the west face of a building with temps between 25F and 112F.</t>
  </si>
  <si>
    <t>iNaturalist observation correlated to nearest weather station data from Ures, Mexico where annual average precipitation is 409mm.</t>
  </si>
  <si>
    <t>iNaturalist observation correlated to nearest weather station data from Hermosillo, Mexico where annual average precipitation is 330mm.</t>
  </si>
  <si>
    <t xml:space="preserve">Pinus edulis </t>
  </si>
  <si>
    <t>Alamagordo, NM</t>
  </si>
  <si>
    <t>Silvercity, NM</t>
  </si>
  <si>
    <t>Gallup, NM</t>
  </si>
  <si>
    <t>Carlsbad, NM</t>
  </si>
  <si>
    <t xml:space="preserve">Parkinsonia praecox </t>
  </si>
  <si>
    <t>iNaturalist observation at Catamarca Argentina correlated to nearest weather station where annual average precipitation is 450mm</t>
  </si>
  <si>
    <t>iNaturalist observation correlated to nearest weather station data from Cordoba Argentina where annual average precipitation is 518mm.</t>
  </si>
  <si>
    <t>hardy to ca. 18 F. Beautiful, worthwhile tree. Native from northern Sonora to central Argentina. per Matt Johnson</t>
  </si>
  <si>
    <t xml:space="preserve">Parkinsonia microphylla </t>
  </si>
  <si>
    <t>Nogales, Mexico</t>
  </si>
  <si>
    <t>iNaturalist observation correlated to weather station data through weatherspark.com for Nogales, Mexico where annual average precipitation is 414mm</t>
  </si>
  <si>
    <t>Lake Havisu, AZ</t>
  </si>
  <si>
    <t>iNaturalist observation correlated to weather station data through weatherspark.com for Lake Havisu, AZ where annual average precipitation is 152mm</t>
  </si>
  <si>
    <t>Tucson, AZ at Saguaro National Park West</t>
  </si>
  <si>
    <t>iNaturalist observation correlated to weather station data through weatherspark.com for Saguaro National Park where annual average precipitation is 254mm</t>
  </si>
  <si>
    <t>hardy to ca. 10 F. Beautiful, durable native tree. Far superior to P. florida as a landscape tree. per Matt Johnson</t>
  </si>
  <si>
    <t xml:space="preserve">Parkinsonia florida </t>
  </si>
  <si>
    <t>Dateland, AZ</t>
  </si>
  <si>
    <t xml:space="preserve">Parkinsonia aculeata </t>
  </si>
  <si>
    <t>San Antonio, TX</t>
  </si>
  <si>
    <t xml:space="preserve">Olneya tesota </t>
  </si>
  <si>
    <t>University of Arizona Campus Arboretum with irrigation and microclimate/protection, very little freeze injury during the coldest winter on record in 2011 (17F with 3 days below freezing).</t>
  </si>
  <si>
    <t>hardy to ca. 15 F. Wonderful, tough, very long-lived native tree with attractive flowers. This seems to hold up better in high winds than do other local native desert trees. Should be planted more extensively. per Matt Johnson</t>
  </si>
  <si>
    <t xml:space="preserve">Myrospermum sousanum </t>
  </si>
  <si>
    <t>SanAntonio, Texas</t>
  </si>
  <si>
    <t>iNaturalist observation correlated to weather station data through weatherspark.com for SanAntonio, TX where annual average precipitation is 812mm</t>
  </si>
  <si>
    <t>iNaturalist observation correlated to weather station data through weatherspark.com for Monterrey, MX where annual average precipitation is 620mm</t>
  </si>
  <si>
    <t xml:space="preserve">Mimosa palmeri </t>
  </si>
  <si>
    <t>Los Mochis, Mexico Sinaloa</t>
  </si>
  <si>
    <t>iNaturalist observation correlated to weather station data through weatherspark.com for Los Mochis where annual average precipitation is 360mm</t>
  </si>
  <si>
    <t>Mimosa distachya</t>
  </si>
  <si>
    <t>Sonoyta, Mexico</t>
  </si>
  <si>
    <t>iNaturalist observation correlated to weather station data through weatherspark.com for Ajo, AZ where annual average precipitation is 177 mm</t>
  </si>
  <si>
    <t>Sahuarita, AZ</t>
  </si>
  <si>
    <t>iNaturalist observation correlated to weather station data through weatherspark.com for Sahuarita, AZ where annual average precipitation is 300mm</t>
  </si>
  <si>
    <t xml:space="preserve">Maytenus phyllanthoides </t>
  </si>
  <si>
    <t>iNaturalist observation correlated to weather station data through weatherspark.com for Monterrey, Mexico where annual average precipitation is 620mm</t>
  </si>
  <si>
    <t>7211/2025  2:23:08 PM</t>
  </si>
  <si>
    <t>Mesa, Arizona</t>
  </si>
  <si>
    <t>iNaturalist observation correlated to weather station data through weatherspark.com for Mesa, AZ where annual average precipitation is 254mm</t>
  </si>
  <si>
    <t>University of Arizona Campus Arboretum. trees survived severe freeze with some die back resolved through self-pruning and regrowth the following year. On irrigation plus annual average precipitation is 287mm</t>
  </si>
  <si>
    <t>Mariosousa heterophylla (Acacia willardiana) - hardy to ca. 18 F. Wispy, upright, open Sonoran Desert native with white peeling bark. Present in Arizona horticulture but worthy of wider attention.</t>
  </si>
  <si>
    <t>Tucson</t>
  </si>
  <si>
    <t>Planted three trees. The first in 2021 and two more in 2022. The tallest tree is not showing any new growth. The two smaller trees are showing some growth.</t>
  </si>
  <si>
    <t xml:space="preserve">Lysiloma watsonii </t>
  </si>
  <si>
    <t>University of Arizona Campus Arboretum. Severe freeze and die back on main campus in winter 2011. Eventually recovered with poor structure and pruning needed to restore canopy.</t>
  </si>
  <si>
    <t xml:space="preserve">Lycium fremontii </t>
  </si>
  <si>
    <t>Casa Grande, AZ</t>
  </si>
  <si>
    <t xml:space="preserve">Lonchocarpus hermannii </t>
  </si>
  <si>
    <t>Alamos, Mexico</t>
  </si>
  <si>
    <t>iNaturalist observation correlated to weather station data through weatherspark.com for Alamos, MX where annual average precipitation is 361mm</t>
  </si>
  <si>
    <t>Onavas, Mexico (East of Hermosillo)</t>
  </si>
  <si>
    <t>iNaturalist observation correlated to weather station data through weatherspark.com for Hermosillo, MX where annual average precipitation of nearby Onavas is 725mm</t>
  </si>
  <si>
    <t>Caesalpinia Libidibia paraguariensis</t>
  </si>
  <si>
    <t>Tucson, Arizona (UA Campus)</t>
  </si>
  <si>
    <t>Survived three days below freezing with lowest temp being 17F in Winter 2011. Seems effortless (while on irrigation)</t>
  </si>
  <si>
    <t>hardy to ca. 18 F. Spectacular, deciduous, small to medium trees with smooth, mottled bark. Slow growing. New leaves are rust-colored. Native to the Gran Chaco of South America. Not currently available.</t>
  </si>
  <si>
    <t xml:space="preserve">Larrea tridentata </t>
  </si>
  <si>
    <t>Camp Desert Rock, NV</t>
  </si>
  <si>
    <t>Alamagrodo, NM</t>
  </si>
  <si>
    <t>Koeberlinia spinosa</t>
  </si>
  <si>
    <t>Las Cruces, NM</t>
  </si>
  <si>
    <t>Ojinaga, Mexico</t>
  </si>
  <si>
    <t>Blythe, CA</t>
  </si>
  <si>
    <t>Tombstone, AZ</t>
  </si>
  <si>
    <t>Jatropha cordata</t>
  </si>
  <si>
    <t xml:space="preserve">Havardia sonorae </t>
  </si>
  <si>
    <t>Obregon, Mexico</t>
  </si>
  <si>
    <t>iNaturalist observation from Feb. 2025 correlated to weather station data for Cuidad Obregon at WeatherSpark.com Annual precipitation for the location is 361mm</t>
  </si>
  <si>
    <t>Culiacan, Mexico (Sinaloa)</t>
  </si>
  <si>
    <t>iNaturalist observation for Culiacan, MX correlated to nearest weather station data from weatherspark.com where precipitation annually is 683mm</t>
  </si>
  <si>
    <t>Havardia mexicana</t>
  </si>
  <si>
    <t>hardy to at least 15 F. Outstanding, fast growing, semi-evergreen or deciduous small or medium trees with a high, open canopy producing filtered light. Tough and amazingly drought tolerant. Does best in deep soil. Native to northwestern Mexico including the Sonoran Desert and locations very close to the Arizona border. Rarely available.</t>
  </si>
  <si>
    <t xml:space="preserve">Havardia pallens </t>
  </si>
  <si>
    <t>Santa Catarina, Mexico (NE MX)</t>
  </si>
  <si>
    <t>Mc Allen TX</t>
  </si>
  <si>
    <t>iNaturalist observation correlated to weather station data for Santa Catarina, MX where annual average precipitation is 2041mm</t>
  </si>
  <si>
    <t>iNaturalist observation correlated to weather station data from weatherspark.com for McAllen TX where annual ave precip is 572mm.</t>
  </si>
  <si>
    <t>iNaturalist observation correlated to weather station data through weather spark.com for Moneterrey MX where annual ave precip is 620mm.</t>
  </si>
  <si>
    <t>hardy to ca. 20 F. Beautiful small tree with showy flower heads but has wicked-sharp paired spines at nodes. It is long-lived and recovers rapidly from occasional freeze damage. Multiple-trunked plant with rich green foliage and showy flower heads. Per Matt Johnson</t>
  </si>
  <si>
    <t>Guayacum angustifolium</t>
  </si>
  <si>
    <t>Cuidad Acuna, MX</t>
  </si>
  <si>
    <t xml:space="preserve">Fraxinus velutina </t>
  </si>
  <si>
    <t>Whitney, NV</t>
  </si>
  <si>
    <t>Pahrump, NV</t>
  </si>
  <si>
    <t>Marfa, TX</t>
  </si>
  <si>
    <t>Fraxinus greggii</t>
  </si>
  <si>
    <t>Ciudad Acuña, Mexico</t>
  </si>
  <si>
    <t>Dryden, Texas</t>
  </si>
  <si>
    <t>Fouquieria purpusii (</t>
  </si>
  <si>
    <t>Tehuacan, Mexico</t>
  </si>
  <si>
    <t>iNaturalist observation at tehuacan mexico (between distant weather stations in Puebla and Oaxaca de Juarez Mexico) correlated with internet detail re: Tmax and Tmin (https://tripvenue.com/pogoda/mexico/l3516109/tehuacan) Precipitation annual : 269mm</t>
  </si>
  <si>
    <t xml:space="preserve">Fouquieria macdougalii </t>
  </si>
  <si>
    <t>iNaturalist observation in Mexicali (planted in 2023 in cultivation with irrigation) to nearest weather station (Imperial County Airport)</t>
  </si>
  <si>
    <t>Mazatlan, Mexico</t>
  </si>
  <si>
    <t>iNaturalist observation at Mazatlan correlated to nearest weather station (General Rafael Buelna International Airport) where precipitation is 853mm</t>
  </si>
  <si>
    <t xml:space="preserve">Fouquieria formosa </t>
  </si>
  <si>
    <t>Guadalajara Mexico</t>
  </si>
  <si>
    <t>iNaturalist observation correlated to nearest weather station (Guadalajara International Airport) where precipitation annually is 860mm</t>
  </si>
  <si>
    <t>Oaxaca, Mexico</t>
  </si>
  <si>
    <t>iNaturalist observation (Teotitlán del Valle at 5500ft elevation) correlated to nearest weather station ( Xoxocotlán International Airport ) where average annual precipitation is ~725 mm</t>
  </si>
  <si>
    <t xml:space="preserve">Fouquieria burragei </t>
  </si>
  <si>
    <t>La Paz, Baja Mexico</t>
  </si>
  <si>
    <t>iNaturalist observation correlated to nearest weather station (weatherspark.com) at Manuel Márquez de León International Airport where annual average precipitation is 180mm</t>
  </si>
  <si>
    <t xml:space="preserve">Eysenhardtia orthocarpa </t>
  </si>
  <si>
    <t xml:space="preserve">Erythrostemon palmeri </t>
  </si>
  <si>
    <t>Hermosillo, Mexico (83283 Son., México)</t>
  </si>
  <si>
    <t>iNaturalist observation south of Hermosillo MX correlated to nearest weather station at General Ignacio Pesqueira García International Airport where average annual precipitation is 252mm</t>
  </si>
  <si>
    <t>Misc per matt Johnson</t>
  </si>
  <si>
    <t>hardy to ca. 18 F. Open, generally upright, deciduous shrubs or small trees with attractive yellow and red flowers. Ideal patio trees. Native to the Sonoran Desert. Not currently available</t>
  </si>
  <si>
    <t xml:space="preserve">Ebenopsis ebano </t>
  </si>
  <si>
    <t>iNaturalist observation at Monterrey correlated to nearest weather station (General Mariano Escobedo International Airport) where annual average precipitation is 620mm.</t>
  </si>
  <si>
    <t>Diphysa occidentalis</t>
  </si>
  <si>
    <t>Los Mochis, Mexico</t>
  </si>
  <si>
    <t>iNaturalist observation at Los Mochis, Mexico correlated to nearest weather station (local airport) where annual precipitation is 310mm</t>
  </si>
  <si>
    <t xml:space="preserve">Cupressus arizonica </t>
  </si>
  <si>
    <t>Chandler, AZ</t>
  </si>
  <si>
    <t>Full Sun, Morning Sun, Afternoon Sun</t>
  </si>
  <si>
    <t>Arizona Cypress shows clear signs of heat stress and decline in the extreme heat of the 2020's decade. Very few living specimens remain in the Phoenix Metropolitan Area</t>
  </si>
  <si>
    <t>Bisbee, AZ</t>
  </si>
  <si>
    <t xml:space="preserve">Coursetia glandulosa </t>
  </si>
  <si>
    <t>iNaturalist observation NE of Lost Dutchman State Park correlated to nearest weather station at Apache Junction where annual average precipitation is 272mm</t>
  </si>
  <si>
    <t>Superior, AZ</t>
  </si>
  <si>
    <t>full sun</t>
  </si>
  <si>
    <t>Lost Dutchman State Park, AZ</t>
  </si>
  <si>
    <t xml:space="preserve">Cordia sonorae </t>
  </si>
  <si>
    <t>Arizpe, Sonora Mexico (near Bacanuchi, MX)</t>
  </si>
  <si>
    <t>iNaturalist observation near Bacanuchi, Mexico (elevation 2300 ft) correlated to the nearest weather station at Bisbee, AZ (elevation 5500ft) and to the annual average precip (in nearby Bacoachi, MX at 4400ft elevation) is 360 mm</t>
  </si>
  <si>
    <t>Cordia boissieri</t>
  </si>
  <si>
    <t>Laredo, TX</t>
  </si>
  <si>
    <t>McAllen, TX</t>
  </si>
  <si>
    <t xml:space="preserve">Condalia globosa </t>
  </si>
  <si>
    <t>Yuma, Arizona</t>
  </si>
  <si>
    <t>iNaturalist observation at Yuma Proving Ground correlated to nearest weather station (Imperial County Airport) where annual average precipitation is 25mm</t>
  </si>
  <si>
    <t xml:space="preserve">Coccoloba goldmanii </t>
  </si>
  <si>
    <t>iNaturalist observation correlated to nearest weather station in (Los Monchas International Airport) where annual precipitation is 310 mm</t>
  </si>
  <si>
    <t xml:space="preserve">Chilopsis linearis </t>
  </si>
  <si>
    <t>Albuquerque, NM</t>
  </si>
  <si>
    <t>San Jacinto, CA</t>
  </si>
  <si>
    <t xml:space="preserve">Cercis canadensis </t>
  </si>
  <si>
    <t>Marfa, Texas</t>
  </si>
  <si>
    <t>Celtis pallida</t>
  </si>
  <si>
    <t>Balmorhea State Park near El Paso, Texas</t>
  </si>
  <si>
    <t>iNaturalist observation in Balmorhea State Park correlated to nearest weather station in El Paso, Texas (El Paso International Airport) where annual average precipitation is 220 mm.</t>
  </si>
  <si>
    <t xml:space="preserve">Caesalpinia cacalaco </t>
  </si>
  <si>
    <t>Sinaloa, Mexico</t>
  </si>
  <si>
    <t>Phoenix, AZ</t>
  </si>
  <si>
    <t xml:space="preserve">Bursera microphylla </t>
  </si>
  <si>
    <t>Bursera laxiflora</t>
  </si>
  <si>
    <t>Estacion Corral, Sonora Mexico</t>
  </si>
  <si>
    <t>iNaturalist observation in Estacion, Son., MX correlated to nearest weather station (Cuidad-Obregon Airport) where annual average precipitation is 361 mm.</t>
  </si>
  <si>
    <t>Brongniartia alamosana</t>
  </si>
  <si>
    <t>Bacoco, Sonora, Mexico</t>
  </si>
  <si>
    <t>iNaturalist observation in Bococo Sonora MX correlated to nearest weather station (Ciudad-Obregon) where annual average precipitation is 361 mm.</t>
  </si>
  <si>
    <t xml:space="preserve">Bauhinia macranthera </t>
  </si>
  <si>
    <t>Nuevo Leon, Mexico</t>
  </si>
  <si>
    <t>iNaturalist observation in Nuevos Leon, Coah. Mexico correlated to nearest weather station (Hermanos Serdan International Airport) where annual average precipitation is 609 mm.</t>
  </si>
  <si>
    <t>Santiago, Mexico</t>
  </si>
  <si>
    <t>iNaturalist observation in Santiago, Nuevo Leon. Mexico correlated to nearest weather station (General Mariano Escobado International Airport) where annual average precipitation is 1200 mm.</t>
  </si>
  <si>
    <t>Bauhinia carronii (</t>
  </si>
  <si>
    <t>Australia</t>
  </si>
  <si>
    <t>Taroom, QLD, Australia</t>
  </si>
  <si>
    <t>Longreach, QLD, Australia</t>
  </si>
  <si>
    <t>Teelba, QLD, Australia</t>
  </si>
  <si>
    <t xml:space="preserve">Bauhinia lunarioides </t>
  </si>
  <si>
    <t>iNaturalist observation in Castanos, Coah. Mexico correlated to nearest weather station (Vennustiano Carranaza International Airport) where annual average precipitation is 441 mm.</t>
  </si>
  <si>
    <t xml:space="preserve">Albizia sinaloensis </t>
  </si>
  <si>
    <t>Cuidad Obregon, Mexico</t>
  </si>
  <si>
    <t>iNaturalist observation correlated to nearest weather station (using weatherspark.com) at Ciudad Obregon International Airport where annual precipitation is 361mm.</t>
  </si>
  <si>
    <t>Concordia, Mexico</t>
  </si>
  <si>
    <t>iNaturalist observation at Concordia Mexico correlated to nearest weather station (General Rafael Buelna International Airport) where annual average precipitation is 895mm</t>
  </si>
  <si>
    <t>Scottsdale, AZ</t>
  </si>
  <si>
    <t>Very large-stature tree at the main public library building at Scottsdale Civic Center</t>
  </si>
  <si>
    <t>Wilcannia, NWS Australia</t>
  </si>
  <si>
    <t>Thargomindah, QLD Australia</t>
  </si>
  <si>
    <t>Acacia brachystachya</t>
  </si>
  <si>
    <t>Abutilon incanum</t>
  </si>
  <si>
    <t>Grows well in Tucson in full sun. In afternoon shade becomes leggy. No freeze damage observed on stems at 25F. Apparently root hardy to 15F.</t>
  </si>
  <si>
    <t>iNaturalist observation correlated to nearest weather station data (General Ignacio Pesqueira García International Airport) using weatherspark.com where annual precipitation is 252mm</t>
  </si>
  <si>
    <t>Patagonia, Arizona</t>
  </si>
  <si>
    <t>iNaturalist observation correlated to nearest weather station data (Libby Army Airfield) using weatherspark.com where annual precipitation is 17 inches (431 mm)</t>
  </si>
  <si>
    <t>Europe/Asia</t>
  </si>
  <si>
    <t>Middle East</t>
  </si>
  <si>
    <t>Mumbai, India</t>
  </si>
  <si>
    <t xml:space="preserve">Vachellia eburnea </t>
  </si>
  <si>
    <t>Prosopis cineraria</t>
  </si>
  <si>
    <t>Dubai, United Arab Emirates</t>
  </si>
  <si>
    <t>Jaipur, Rajasthan, India</t>
  </si>
  <si>
    <t>Pistacia x 'Red Push'</t>
  </si>
  <si>
    <t xml:space="preserve">Pistacia lentiscus </t>
  </si>
  <si>
    <t>Seville, Spain</t>
  </si>
  <si>
    <t>Barcelona, Spain</t>
  </si>
  <si>
    <t>Rome, Italy</t>
  </si>
  <si>
    <t xml:space="preserve">Pinus brutia </t>
  </si>
  <si>
    <t>Ankara, Turkey</t>
  </si>
  <si>
    <t>Tbilsi, Georgia</t>
  </si>
  <si>
    <t>Marseille, France</t>
  </si>
  <si>
    <t>Konya, Turkey</t>
  </si>
  <si>
    <t xml:space="preserve">Laurus nobilis </t>
  </si>
  <si>
    <t>Santiago, Chile</t>
  </si>
  <si>
    <t>Pretoria, S. Africa</t>
  </si>
  <si>
    <t>Melbourne, VIC, Australia</t>
  </si>
  <si>
    <t>Madrid, Spain</t>
  </si>
  <si>
    <t xml:space="preserve">Erythrina x bidwillii </t>
  </si>
  <si>
    <t>Chengdu, China</t>
  </si>
  <si>
    <t>Guilin, China</t>
  </si>
  <si>
    <t>Kagoshima, Japan</t>
  </si>
  <si>
    <t xml:space="preserve">Cupressus sempervirens </t>
  </si>
  <si>
    <t>Rijeka, Croatia</t>
  </si>
  <si>
    <t>Tbilisi, Georgia</t>
  </si>
  <si>
    <t>Pavia, Italy</t>
  </si>
  <si>
    <t>Zagreb, Croatia</t>
  </si>
  <si>
    <t>Cotinus coggygria</t>
  </si>
  <si>
    <t>Cedrus atlantica</t>
  </si>
  <si>
    <t>Orange-Caritat Cote D'Azur France</t>
  </si>
  <si>
    <t>Toulouse, France</t>
  </si>
  <si>
    <t>Belgrade, Serbia</t>
  </si>
  <si>
    <t>Ankara, Turkiye</t>
  </si>
  <si>
    <t xml:space="preserve">Boswellia sacra </t>
  </si>
  <si>
    <t>Abu Dhabi, United Arab Emirates</t>
  </si>
  <si>
    <t>Thumrait, Oman</t>
  </si>
  <si>
    <t xml:space="preserve">Acer monspessulanum turkmaniana </t>
  </si>
  <si>
    <t>Ashbagat, Turkmenistan</t>
  </si>
  <si>
    <t xml:space="preserve">Senna costata </t>
  </si>
  <si>
    <t>Near Elgin, Queensland</t>
  </si>
  <si>
    <t>iNaturalist observation at Elgin, WA correlated to nearest weather station at Frankfiled Station # 26160 and #34035 where annual precipitation is about 800mm</t>
  </si>
  <si>
    <t>Fitzroy Crossing, Western Australia</t>
  </si>
  <si>
    <t>iNaturalist observation at Fitzroy Crossing correlated to nearest weather station at #3093 and 2043 where annual precipitation is about 681mm</t>
  </si>
  <si>
    <t xml:space="preserve">Eucalyptus woodwardii </t>
  </si>
  <si>
    <t>Alice Springs, NT, Australia</t>
  </si>
  <si>
    <t>Mildura, VIC, Australia</t>
  </si>
  <si>
    <t>Urana, NSW, Australia</t>
  </si>
  <si>
    <t>Eucalyptus websteriana</t>
  </si>
  <si>
    <t>Kalgoorlie - Boulder, W. Australia</t>
  </si>
  <si>
    <t>Laverton, W. Australia</t>
  </si>
  <si>
    <t xml:space="preserve">Eucalyptus victrix </t>
  </si>
  <si>
    <t>Tennant Creek, Western Australia</t>
  </si>
  <si>
    <t>iNaturalist observation correlated to nearest weather station # 15135 at 376m where annual precipitation is 1036 mm</t>
  </si>
  <si>
    <t>Sturt, Southern Australia</t>
  </si>
  <si>
    <t>iNaturalist observation correlated to nearest weather station in Boolia Airport # 38003 at 162 m where annual precipitation is 290 mm</t>
  </si>
  <si>
    <t>Three Rivers, WA</t>
  </si>
  <si>
    <t>iNaturalist observation in Kumarina, WA correlated to nearest weather station #7080 at 520m where annual precipitation is 217 mm</t>
  </si>
  <si>
    <t xml:space="preserve">Eucalyptus torquata </t>
  </si>
  <si>
    <t>Cobar, NSW, Australia</t>
  </si>
  <si>
    <t xml:space="preserve">Eucalyptus spathulata </t>
  </si>
  <si>
    <t>Goolgowi, NSW, Australia</t>
  </si>
  <si>
    <t>S. Newdegate, W. Australia</t>
  </si>
  <si>
    <t>Eucalyptus sargentii (</t>
  </si>
  <si>
    <t>Hyden, W. Australia</t>
  </si>
  <si>
    <t>Toodyay, W. Australia</t>
  </si>
  <si>
    <t>Wongan Hills, W. Australia</t>
  </si>
  <si>
    <t xml:space="preserve">Eucalyptus salubris </t>
  </si>
  <si>
    <t>Merredin, W. Australia</t>
  </si>
  <si>
    <t xml:space="preserve">Eucalyptus salmonophlia </t>
  </si>
  <si>
    <t>Mawson Lakes, S. Australia</t>
  </si>
  <si>
    <t xml:space="preserve">Eucalyptus diptera </t>
  </si>
  <si>
    <t>Cascade, W. Australia</t>
  </si>
  <si>
    <t>Circle Valley, W. Australia</t>
  </si>
  <si>
    <t xml:space="preserve">Eucalyptus camaldulensis </t>
  </si>
  <si>
    <t>Murray Bridge, Australia</t>
  </si>
  <si>
    <t>Callistemon citrinus (</t>
  </si>
  <si>
    <t>Ouyen, VIC, Australia</t>
  </si>
  <si>
    <t>Canberra, ACT, Australia</t>
  </si>
  <si>
    <t>Brachychiton rupestris (</t>
  </si>
  <si>
    <t>Roma, QLD, Australia</t>
  </si>
  <si>
    <t>Parkes, NSW, Australia</t>
  </si>
  <si>
    <t>Kogan, QLD, Australia</t>
  </si>
  <si>
    <t xml:space="preserve">Brachychiton populneus </t>
  </si>
  <si>
    <t>Benalla, VIC, Australia</t>
  </si>
  <si>
    <t>Noona, NSW, Australia</t>
  </si>
  <si>
    <t xml:space="preserve">Brachychiton gregorii </t>
  </si>
  <si>
    <t>Beadell, W. Australia</t>
  </si>
  <si>
    <t>Kalgoorlie, W. Australia</t>
  </si>
  <si>
    <t>Yulara, Northern Territory, Australia</t>
  </si>
  <si>
    <t xml:space="preserve">Brachychiton australis </t>
  </si>
  <si>
    <t>Coonamble, NSW, Australia</t>
  </si>
  <si>
    <t>Mt. Isa City, QLD, Australia</t>
  </si>
  <si>
    <t>Capella, QLD, Australia</t>
  </si>
  <si>
    <t>Acacia xiphophylla</t>
  </si>
  <si>
    <t>Near Tom Price, WA</t>
  </si>
  <si>
    <t>iNaturalist observation near Tom Price, WA correlated to nearest weather station at Paraburdoo, WA #7185 at elevation 424m where annual precipitation is 376mm.</t>
  </si>
  <si>
    <t>Near Karinjini, Western Australia</t>
  </si>
  <si>
    <t>iNaturalist observation correlated to nearest weather station #5098 at 474m where annual precipitation is 228 mm</t>
  </si>
  <si>
    <t>Acacia victoriae</t>
  </si>
  <si>
    <t>Near Wilmington, South Australia</t>
  </si>
  <si>
    <t>iNaturalist observation correlated to nearest weather station #5098 at 474 m where annual precipitation is 182 mm</t>
  </si>
  <si>
    <t>Cunnamulla, Queensland</t>
  </si>
  <si>
    <t>iNaturalist observation correlated to nearest weather station #44026 at 189 m where annual precipitation is 632 mm</t>
  </si>
  <si>
    <t xml:space="preserve">Acacia tetragonophylla </t>
  </si>
  <si>
    <t>Alice Springs, Northern Territory Australia</t>
  </si>
  <si>
    <t>iNaturalist observation at Alice Springs, NT correlated to nearest weather station #15590 at 546m where annual precipitation is 364 mm</t>
  </si>
  <si>
    <t>Wilcannia, New South Wales</t>
  </si>
  <si>
    <t>iNatualist observation correlated to nearest weather station #46043 at 74 elevation where annual precipitation is 149mm.</t>
  </si>
  <si>
    <t xml:space="preserve">Acacia stenophylla </t>
  </si>
  <si>
    <t>Mildura, VIC Australia</t>
  </si>
  <si>
    <t>Gilgandra, New South Wales, Australia</t>
  </si>
  <si>
    <t>Acacia sclerosperma (</t>
  </si>
  <si>
    <t>Newman, Western Australia</t>
  </si>
  <si>
    <t>iNaturalist observation correlated to nearest weather station #7176 where elevation is 524m and annual precipitation is 584mm.</t>
  </si>
  <si>
    <t>Hamelin Pool, Western Australia</t>
  </si>
  <si>
    <t>iNaturalist observation correlated to nearest weather station #6025 where elevation is 15m and annual precipitation is 294mm (most recent data at this station was 1979)</t>
  </si>
  <si>
    <t>Acacia rhodophloia</t>
  </si>
  <si>
    <t>Jigalong, Western Australia</t>
  </si>
  <si>
    <t>Yalgoo, Western Australia</t>
  </si>
  <si>
    <t>iNaturalist observation correlated to nearest weather stations #007091 (Yalgoo) and 7064 (Murgoo) where elevation is 318m and annual precipitation is 261mm.</t>
  </si>
  <si>
    <t xml:space="preserve">Acacia retinoides </t>
  </si>
  <si>
    <t>Murray Bridge, S Australia</t>
  </si>
  <si>
    <t>Ballarat, VIC Australia</t>
  </si>
  <si>
    <t>La Paz, Bolivia</t>
  </si>
  <si>
    <t>Constantine, Algeria</t>
  </si>
  <si>
    <t xml:space="preserve">Acacia ramulosa </t>
  </si>
  <si>
    <t>Olympic Dam, Southern Australia</t>
  </si>
  <si>
    <t>iNaturalist observation correlated to nearest weather station #16096 where elevation is 99m and annual precipitation is approx. 250mm.</t>
  </si>
  <si>
    <t>Imanpa, Northern Territory Australia</t>
  </si>
  <si>
    <t>iNaturalist observation correlated to nearest weather stations #15639 (Mt. Ebenezer) and 15511 (Curtain Springs) where elevation is 490m and annual precipitation is 261mm.</t>
  </si>
  <si>
    <t xml:space="preserve">Acacia pyrifolia </t>
  </si>
  <si>
    <t>Narrikup, Western Australia</t>
  </si>
  <si>
    <t>iNaturalist observation correlated to nearest weather station at Mt. Baker #9581 where elevation is 300m and annual precipitation is 719mm.</t>
  </si>
  <si>
    <t>Halls Creek, Western Australia</t>
  </si>
  <si>
    <t>iNaturalist observation correlated to nearest weather station #2012 where elevation is 422m and annual precipitation is 655mm.</t>
  </si>
  <si>
    <t xml:space="preserve">Acacia pruinocarpa </t>
  </si>
  <si>
    <t>iNaturalist observation correlated to nearest weather station #7176 at elevation 524m where annual precipitation is 584mm.</t>
  </si>
  <si>
    <t>Yulara, Northern Territory Australia</t>
  </si>
  <si>
    <t>iNaturalist observation correlated to nearest weather station #15635 where elevation is 492m and annual precipitation is 268mm.</t>
  </si>
  <si>
    <t xml:space="preserve">Acacia pendula </t>
  </si>
  <si>
    <t>Griffith, New South Wales Australia</t>
  </si>
  <si>
    <t>Wangaratta Victoria Australia</t>
  </si>
  <si>
    <t>Wagga NSW</t>
  </si>
  <si>
    <t xml:space="preserve">Acacia papyrocarpa </t>
  </si>
  <si>
    <t>hardy to ca. 15 F. Small, patio-sized desert trees with slender phyllodes and attractive, open form. Long-lived. Native to Australia. Not currently available.</t>
  </si>
  <si>
    <t>Coober Pedy, VIC Aust</t>
  </si>
  <si>
    <t xml:space="preserve">Matt J DELEP </t>
  </si>
  <si>
    <t xml:space="preserve">Acacia pachyacra </t>
  </si>
  <si>
    <t>Maralinga, Southern Australia</t>
  </si>
  <si>
    <t>iNaturalist observation correlated to nearest weather stations #18114 (Maralinga for precip data) or 18110 (Cork for Temp data) where elevation is 290m and 120m (respectively) and annual precipitation is 278mm.</t>
  </si>
  <si>
    <t xml:space="preserve">Acacia murrayana </t>
  </si>
  <si>
    <t>Alice Springs Northern Territory Australia</t>
  </si>
  <si>
    <t>iNaturalist observation correlated to nearest weather station #15590 where elevation is 546m and annual precipitation is 364mm.</t>
  </si>
  <si>
    <t>Tibooburra, New South Wales Australia</t>
  </si>
  <si>
    <t>iNaturalist observation correlated to nearest weather station #46126 where elevation is 290m and annual precipitation is 348mm.</t>
  </si>
  <si>
    <t xml:space="preserve">Acacia monticola </t>
  </si>
  <si>
    <t>iNaturalist observation correlated to nearest weather station #2012 where elevation is 422m and annual precipitation is 1151mm.</t>
  </si>
  <si>
    <t>Purnilulu, Western Australia</t>
  </si>
  <si>
    <t>iNaturalist observation correlated to nearest weather station #2023 where elevation is 380m and annual precipitation is 391mm.</t>
  </si>
  <si>
    <t>iNaturalist observation correlated to nearest weather station #15135 where elevation is 376m and annual precipitation is 1036mm.</t>
  </si>
  <si>
    <t xml:space="preserve">Acacia ligulata </t>
  </si>
  <si>
    <t>Carnegie, Western Australia</t>
  </si>
  <si>
    <t>iNaturalist observation correlated to nearest weather station #13051where elevation is 448m and annual precipitation is 561mm.</t>
  </si>
  <si>
    <t>Arkaroola, Southern Australia</t>
  </si>
  <si>
    <t>iNaturalist observation correlated to nearest weather station #17099 where elevation is 318m and annual precipitation is 200mm.</t>
  </si>
  <si>
    <t xml:space="preserve">Acacia kempeana </t>
  </si>
  <si>
    <t>Beringarra, Western Australia</t>
  </si>
  <si>
    <t>iNaturalist observation correlated to nearest weather station #7003 where elevation is 450m and annual precipitation average is 225mm</t>
  </si>
  <si>
    <t>iNaturalist observation correlated to nearest weather station #15635 where elevation is 492m and annual precipitation is 262mm</t>
  </si>
  <si>
    <t>Alice Spring, Northern Territory Australia</t>
  </si>
  <si>
    <t>iNaturalist observation correlated to nearest weather station #15590 where elevation is 546m and annual precipitation is 364mm</t>
  </si>
  <si>
    <t>hardy to ca. 18 F. Large, spreading, evergreen, multiple-stemmed shrubs or small trees with dark green foliage. Tough and long-lived. Native to Australia. Not currently available.</t>
  </si>
  <si>
    <t xml:space="preserve">Acacia jennerae </t>
  </si>
  <si>
    <t>Kalgoorie, Western Australia</t>
  </si>
  <si>
    <t>iNaturalist observation correlated to nearest weather station #12038 where elevation is 465m and annual precipitation is 371mm</t>
  </si>
  <si>
    <t>Acacia ixodes (</t>
  </si>
  <si>
    <t>Charleville, Queensland Australia</t>
  </si>
  <si>
    <t>iNaturalist observation correlated to nearest weather station #44021 where elevation is 302m and annual precipitation average over 3 years was 620mm</t>
  </si>
  <si>
    <t>Inverelle, New South Wales</t>
  </si>
  <si>
    <t>iNaturalist observation correlated to nearest weather station #56242 where elevation is 582m and annual precipitation is 764mm</t>
  </si>
  <si>
    <t xml:space="preserve">Acacia inaequilatera </t>
  </si>
  <si>
    <t>Mereenie, Northern Territory Australia</t>
  </si>
  <si>
    <t>iNaturalist observation correlated to nearest weather station #15590 near Alice Springs, NT where elevation is 546m and annual precipitation is 364mm.</t>
  </si>
  <si>
    <t>iNaturalist observation correlated to nearest weather station #7176 which is at 524m elevation and where precip annually is 584mm.</t>
  </si>
  <si>
    <t>Tom Price, Western Australia</t>
  </si>
  <si>
    <t>iNaturalist observation correlated to nearest weather stations #5059 and 5098 where elevation is 424m and 474m (respectively) and where annual precipitation is approx 214mm.</t>
  </si>
  <si>
    <t xml:space="preserve">Acacia harpophylla </t>
  </si>
  <si>
    <t>Tucson, Arizona</t>
  </si>
  <si>
    <t>Acacia harpophylla appears to be cold and heat tolerant in Tucson. The single established plant survived several years with no supplemental irrigation. It is an attractive plant worthy of wider cultivation. No problems were observed on this species in cultivation in Tucson.</t>
  </si>
  <si>
    <t>Wamblebank, Queensland Australia</t>
  </si>
  <si>
    <t>Full Sun, Attica State Forest (some shade)</t>
  </si>
  <si>
    <t>iNaturalist observation correlated to weatehr station 43015 at Injun, QLD where elevation is 390m and annual precipitation is 550mm</t>
  </si>
  <si>
    <t>Enngonia, New South Wales Australia</t>
  </si>
  <si>
    <t>iNaturalist observ6ation correlated to weather station 48006 where elevation is 136m and annual precip is 165mm</t>
  </si>
  <si>
    <t>Springleigh, Queensland Australia</t>
  </si>
  <si>
    <t>iNaturalist observation correlated to weather station #36040 and 36026 where elevation is 270m and 200m respecdtively and annual precip ave is 345mm</t>
  </si>
  <si>
    <t xml:space="preserve">Acacia hamersleyensis </t>
  </si>
  <si>
    <t>Karinjini Western Australia</t>
  </si>
  <si>
    <t>iNaturalist observation correlated to weather station 5098 where elevation is 474m and annual precip is (unavailable for this weather station but reported at 235mm at nearby station at 500m elevation)</t>
  </si>
  <si>
    <t xml:space="preserve">Acacia grasbyi </t>
  </si>
  <si>
    <t>Meekatharra, Western Australia</t>
  </si>
  <si>
    <t>Leonora, Western Australia</t>
  </si>
  <si>
    <t>Acacia georginae (</t>
  </si>
  <si>
    <t>Aritunga, Northern Territory Australia</t>
  </si>
  <si>
    <t>iNaturalist observation correlated to weather station 015594 where elevation is 661m and annual precp is 350-490mm (at yambah station #15501)</t>
  </si>
  <si>
    <t>Boulia, Queensland Australia</t>
  </si>
  <si>
    <t>iNaturalist observation correlated to weather station #38003 where elevation is 162m and annual precip is 323mm</t>
  </si>
  <si>
    <t xml:space="preserve">Acacia excelsa </t>
  </si>
  <si>
    <t>Condamine, Queensland Australia</t>
  </si>
  <si>
    <t>Mount Isa City, Queensland Australia</t>
  </si>
  <si>
    <t>Acacia demissa (</t>
  </si>
  <si>
    <t>W Lyons River, Western Australia</t>
  </si>
  <si>
    <t>iNaturalist observation correlated to weather station #7058 where annual precip is 150-400mm and elevation is 300m.</t>
  </si>
  <si>
    <t>Acacia cyperophylla</t>
  </si>
  <si>
    <t>Laverton, Western Australia</t>
  </si>
  <si>
    <t>inaturalist observation correlated to weather station 12305 where elevation is 464m and annual precip is 500mm</t>
  </si>
  <si>
    <t>Winton, Queensland Australia</t>
  </si>
  <si>
    <t>iNaturalist observation correlated to weather station 37039 where elev is 192m and annual precip is 584mm</t>
  </si>
  <si>
    <t>Mount Magnet, Western Australia</t>
  </si>
  <si>
    <t>Marla, Southern Australia</t>
  </si>
  <si>
    <t>Alice Springs, Northern Australia</t>
  </si>
  <si>
    <t>Winton, Queensland</t>
  </si>
  <si>
    <t xml:space="preserve">Acacia craspedocarpa </t>
  </si>
  <si>
    <t>Acacia craspedocarpa is fully cold and heat tolerant in Tucson. This species is drought-tolerant when established and occurs in areas of Australia with a yearly average of 8" of rainfall. It has an attractive, sphearical growth habit. No problems have been observed with this species in cultivation in Tucson.</t>
  </si>
  <si>
    <t>Mount Magnet, Western Territory Australia</t>
  </si>
  <si>
    <t>iNaturalist observation correlated to weather station 015590 where annual precipitation is 363mm and elevation is 426m</t>
  </si>
  <si>
    <t>Sandstone Western Territory Australia</t>
  </si>
  <si>
    <t>iNaturalist observation correlated to weather station 012072 where annual precipitation is 364 mm and elevation is 533m</t>
  </si>
  <si>
    <t>Acacia cowleana</t>
  </si>
  <si>
    <t>Lajamanu, Northern Territory Australia</t>
  </si>
  <si>
    <t>iNaturalist observation correlated to weather station 14829 where elevation is 316m and annual precipitation is approx 750mm</t>
  </si>
  <si>
    <t>Port Augusta Southern Territory Australia</t>
  </si>
  <si>
    <t>iNaturalist observation correlated to weather station 18201 where elevation is 12m and annual precip is between 183 and 400 mm</t>
  </si>
  <si>
    <t>iNaturalist observation correlated to weather station 29127 where elevation is 340m and annual precipitation is 659mm</t>
  </si>
  <si>
    <t xml:space="preserve">Acacia coriacea </t>
  </si>
  <si>
    <t>Tennant Creek, Northern Territory Australia</t>
  </si>
  <si>
    <t>iNaturalist observation correlated to weather station 15135 where annual precip is 236mm</t>
  </si>
  <si>
    <t>iNaturalist observation correlated to weather station 7176 where annual precip is 584mm at 524m elevation</t>
  </si>
  <si>
    <t>Windorah, Queensland Australia</t>
  </si>
  <si>
    <t>iNaturalist observation correlated to weather station 38076 where annual precip is 363mm at elevation 132m</t>
  </si>
  <si>
    <t>Campus Arboretum accession #24288 on North face of Visual Arts research studio. Installed prior to 2010. Photographed March 2025 as a 10' tall sheared shrub (root and possibly canopy/main scaffold limbs survived Winter 2011. This is hard to tell based on pruning.)</t>
  </si>
  <si>
    <t>Acacia citrinoviridis (</t>
  </si>
  <si>
    <t>iNaturalist observation correlated to weather station 007176 where annual precip is 584mm and elevation is 524m</t>
  </si>
  <si>
    <t>Emu Creek, Western Australia</t>
  </si>
  <si>
    <t>iNaturalist observation correlated to weather station 6072 where annual precipitation is 178mm</t>
  </si>
  <si>
    <t xml:space="preserve">Acacia cana </t>
  </si>
  <si>
    <t>DELEP records per https://cales.arizona.edu/desertlegumeprogram/legume-taxa/acacia-cana.html</t>
  </si>
  <si>
    <t>Enngonia, NSW Australia</t>
  </si>
  <si>
    <t>Location noted at Enngonia, NSW (Per PlantNet NSW Flora Online https://plantnet.rbgsyd.nsw.gov.au/cgi-bin/NSWfl.pl?page=nswfl&amp;lvl=sp&amp;name=Acacia~cana ) where annual precipitation is 164mm</t>
  </si>
  <si>
    <t>hardy to ca. 18 F. Large evergreen shrubs/small trees with silvery foliage and showy yellow flower heads. Native to Australia. Not currently available and in need of additional evaluation.</t>
  </si>
  <si>
    <t xml:space="preserve">Acacia cambagei </t>
  </si>
  <si>
    <t>Acacia cambagei is a beautiful tree that appears to be fully cold and heat tolerant in Tucson. Established plants can survive on rainfall in Tucson. It is rather slow-growing. No problems have been observed with this species.</t>
  </si>
  <si>
    <t>Acacia cana is fully cold and heat tolerant in Tucson. It is drought tolerant when established. It has a spreading, shrubby growth habit with attractive silvery foliage and showy yellow flower heads. The phyllodes have a spine-like tip but do not pose a risk of injury.</t>
  </si>
  <si>
    <t>DELEP field plot location in Tucson, AZ per https://cales.arizona.edu/desertlegumeprogram/legume-taxa/acacia-cambagei</t>
  </si>
  <si>
    <t>Birdsville, QLD Australia</t>
  </si>
  <si>
    <t>iNaturalist data correlated to weather station 38026 where annual precipitation is 236mm</t>
  </si>
  <si>
    <t>Mungindi, NSW Australia</t>
  </si>
  <si>
    <t>iNaturalist observation correlated to weather station 52020 where annual precipitation is 648mm</t>
  </si>
  <si>
    <t>hardy to at least 18 F. Beautiful, tough, long-lived, evergreen desert trees with silvery green foliage. Native to Australia. Not currently available.</t>
  </si>
  <si>
    <t>Acacia brachystachya is fully cold and heat hardy in cultivation in Tucson. It is drought resistant once established. It is a desirable landscape plant suitable for smaller spaced. It has a vase-shaped growth habit and is naturally somewhat low-branched. No problems have been noted with this species.</t>
  </si>
  <si>
    <t>Alice Springs, Australia at 546m elevation</t>
  </si>
  <si>
    <t>iNaturalist observation correlated to Weather Station 15590 where precip annually is 364mm</t>
  </si>
  <si>
    <t>Wilcannia, NSW Australia</t>
  </si>
  <si>
    <t>iNaturalist observation correlated with weather station 046012 where annual precip is 358mm</t>
  </si>
  <si>
    <t>hardy to ca. 15 F. Very hardy, long-lived, evergreen, small desert trees with a vase-shaped growth habit. Native to Australia. Not currently available.</t>
  </si>
  <si>
    <t>Acacia bailyeana (</t>
  </si>
  <si>
    <t>Departamento de Maracó, La Pampa, Argentina</t>
  </si>
  <si>
    <t>Departamento de La Capital, Santa Fe, Argentina</t>
  </si>
  <si>
    <t>West Coast District Municipality, Western Cape, South Africa</t>
  </si>
  <si>
    <t>City of Cape Town, Western Cape, South Africa</t>
  </si>
  <si>
    <t>Mangaung Metropolitan Municipality, Orange Free State, South Africa</t>
  </si>
  <si>
    <t>Melbourne, Victoria, Australia</t>
  </si>
  <si>
    <t>Adelaide, South Australia, Australia</t>
  </si>
  <si>
    <t>Perth Western Australia</t>
  </si>
  <si>
    <t>Acacia aneura</t>
  </si>
  <si>
    <t>Acaica anuera is fully heat tolerant in Tucson. it occurs in areas of Australia that average as little as ca. 8 inches of annual rainfall It is drought tolerant once established but does better with occasional irrigation. Damage was observed on some cultivated plants of Acacia anuera in Tucson during the 2011 freeze but others were undamaged. There are at least two and possibly three forms of this growing in Arizona.</t>
  </si>
  <si>
    <t>No damage at 17F</t>
  </si>
  <si>
    <t>Very low water use and tolerant to southern exposure with reflected heat and light (observed while on irrigation)</t>
  </si>
  <si>
    <t>Larrapinta, NT Australia</t>
  </si>
  <si>
    <t>iNaturalist data correlated to Larrapinta NT Weather Station 015590 where precip annually is 364mm</t>
  </si>
  <si>
    <t>iNaturalist data correlated to Meekathharra weather station 00745 where precip annually is 275mm</t>
  </si>
  <si>
    <t>hardy to ca. 15 F (most forms). Already well-established in Arizona horticulture. Tough, long-lived, evergreen, functional small trees. Native to Australia. Several forms with different phyllodes.</t>
  </si>
  <si>
    <t>Acacia adsurgens</t>
  </si>
  <si>
    <t>Murray Downs NT Station, 015608 and Bedourie, QLD Station 038000</t>
  </si>
  <si>
    <t>Annual precipitation ranges from 300 to 700mm.</t>
  </si>
  <si>
    <t>Africa</t>
  </si>
  <si>
    <t>Xanthocercis zambesiaca</t>
  </si>
  <si>
    <t>Thohoyandou Airport, Limpopo, South Africa</t>
  </si>
  <si>
    <t>AAP 500-1500mm (most parts of the district receive less than 500mm)</t>
  </si>
  <si>
    <t>Chiredzi District, Masvingo, Zimbabwe</t>
  </si>
  <si>
    <t>Blantyre District, Southern Region, Malawi</t>
  </si>
  <si>
    <t xml:space="preserve">Vachellia tortilis </t>
  </si>
  <si>
    <t>Misc. Locations - per Matt Johnson</t>
  </si>
  <si>
    <t>several subspecies - most are likely hardy to ca. 25 F. Stems can have both straight and hooked spines. Likely to require some effort to train into a tree form.</t>
  </si>
  <si>
    <t xml:space="preserve">Vachellia stuhlmannii </t>
  </si>
  <si>
    <t>Iringa Urban District, Iringa, Tanzania</t>
  </si>
  <si>
    <t>Vhembe District Municipality, Limpopo, South Africa</t>
  </si>
  <si>
    <t xml:space="preserve">Vachellia reficiens </t>
  </si>
  <si>
    <t>hardy to at least 18 F. Tough, vase-shaped tree. Stems with sharp, paired, prickle-like spines at nodes. Per Matt Johnson</t>
  </si>
  <si>
    <t xml:space="preserve">Vachellia haematoxylon </t>
  </si>
  <si>
    <t>hardy to ca. 15 F. Tough, slow growing, xeric shrubs or small trees with pale gray foliage. Native to the Kalahari Desert of southern Africa. Not currently available.</t>
  </si>
  <si>
    <t>Senegalia nigrescens (</t>
  </si>
  <si>
    <t>Santa Cruz de la Sierra Bolivia</t>
  </si>
  <si>
    <t>Bareilly, Uttar Pradesh, India</t>
  </si>
  <si>
    <t>Selebi Phikwe Botswana</t>
  </si>
  <si>
    <t xml:space="preserve">Senegalia mellifera </t>
  </si>
  <si>
    <t>mellifera (subsp. detinens) - hardy to ca. 15 F. Tough, xeric, thicket-forming shrub or small tree. Has long, spreading branches and unpleasant prickles. This requires significant effort to develop into a tree.</t>
  </si>
  <si>
    <t>Senegalia caffra (</t>
  </si>
  <si>
    <t>Johannesburg, South Africa</t>
  </si>
  <si>
    <t>Gabarone, Botswana</t>
  </si>
  <si>
    <t>Jaipur Airport Rajasthan, India</t>
  </si>
  <si>
    <t>Senegalia burkei (</t>
  </si>
  <si>
    <t>Polokwane International Airport Limpopo South Africa</t>
  </si>
  <si>
    <t>Pretoria South Africa</t>
  </si>
  <si>
    <t>Gaborone, South-East, Botswana</t>
  </si>
  <si>
    <t xml:space="preserve">Schotia afra </t>
  </si>
  <si>
    <t>hardy to ca. 15 F. Unique, beautiful, tough evergreen trees from very arid habitats in the Kalahari Desert of southern Africa. Spectacular masses of red flowers in late winter. Not currently available.</t>
  </si>
  <si>
    <t xml:space="preserve">Peltophorum africanum </t>
  </si>
  <si>
    <t>hardy to ca. 20 F. Evergreen (freeze-deciduous) large shrubs or small trees to 30 ft high and wide with dense canopy of large, ferny leaves and racemes of showy yellow flowers. Native to southern Africa. Not currently available.</t>
  </si>
  <si>
    <t>Polokwane International Airport South Africa</t>
  </si>
  <si>
    <t xml:space="preserve">Parkinsonia africana </t>
  </si>
  <si>
    <t>Keetmanshoop Namibia</t>
  </si>
  <si>
    <t>Omaruru, Namibia</t>
  </si>
  <si>
    <t xml:space="preserve">Faidherbia albida </t>
  </si>
  <si>
    <t>Luxor, Egypt</t>
  </si>
  <si>
    <t>Riyadh, Saudi Arabia</t>
  </si>
  <si>
    <t>Colophospermum mopane</t>
  </si>
  <si>
    <t>Otjiwaronga, Namibia</t>
  </si>
  <si>
    <t>Selebi Phikwe, Botswana</t>
  </si>
  <si>
    <t>Lusaka Airport, Zambia</t>
  </si>
  <si>
    <t>Bauhinia macranthera</t>
  </si>
  <si>
    <t>Monterrey, Mexico (Del Norte Int'l Airport) Nuevo Leon</t>
  </si>
  <si>
    <t>Chihuahua, Mexico (Ciudad Juarez, MX)</t>
  </si>
  <si>
    <t xml:space="preserve">Alluaudia procera </t>
  </si>
  <si>
    <t>Adelaide, South Australia</t>
  </si>
  <si>
    <t>Pretoria, South Africa</t>
  </si>
  <si>
    <t>Antananarivo, Madegascar</t>
  </si>
  <si>
    <t>Albizia harveyi (</t>
  </si>
  <si>
    <t>Trinidad, Botswana</t>
  </si>
  <si>
    <t>Seretse Khama Airport, Botswana</t>
  </si>
  <si>
    <t xml:space="preserve">Albizia brevifolia </t>
  </si>
  <si>
    <t>Pilanesbreg International Airport, South Africa</t>
  </si>
  <si>
    <t>Mpumalanga Airport, South Africa</t>
  </si>
  <si>
    <t xml:space="preserve">Albizia anthelmintica </t>
  </si>
  <si>
    <t>Trees at DELEPs Yuma Fields suffered significant damage at 23F in 2007. These are low branching and spread out wider than high per Matt B. Johnson.</t>
  </si>
  <si>
    <t>Maun Airport, Botswana</t>
  </si>
  <si>
    <t>Windhoek, Namibia</t>
  </si>
  <si>
    <t>Keetmanshoop, Namibia</t>
  </si>
  <si>
    <t xml:space="preserve">Acacia karoo </t>
  </si>
  <si>
    <t>Bloemfontein, South Africa</t>
  </si>
  <si>
    <t>Otjiwarongo, Namibia</t>
  </si>
  <si>
    <t>Acacia gerrardii (</t>
  </si>
  <si>
    <t>Bulawayo airport, Zimbabwe</t>
  </si>
  <si>
    <t>Annual ave precip at airport: 564mm</t>
  </si>
  <si>
    <t>Narok, Nairobe</t>
  </si>
  <si>
    <t>Limpapo, South Africa (Polokwana Airport)</t>
  </si>
  <si>
    <t>Barberton, South Africa (Mpumalanga Airport)</t>
  </si>
  <si>
    <t xml:space="preserve">Vachellia erioloba </t>
  </si>
  <si>
    <t>hardy to ca. 15 F. Spectacular tree. Some plants in the Kalahari Desert have a spread of 100 ft and a height of 50 ft with a massive trunk. More commonly mesquite-sized. Per Matt Johnson</t>
  </si>
  <si>
    <t>Windohoek, Namibia</t>
  </si>
  <si>
    <t>Tsabong, Botswana</t>
  </si>
  <si>
    <t>Kimberley, Soth Africa</t>
  </si>
  <si>
    <t>Senegalia galpinii</t>
  </si>
  <si>
    <t>Nuevo Laredo, Mexico</t>
  </si>
  <si>
    <t>El Paso, Texas</t>
  </si>
  <si>
    <t>Las Cruces, New Mexico</t>
  </si>
  <si>
    <t>La Cruz, Mexico</t>
  </si>
  <si>
    <t>Acacia saligna</t>
  </si>
  <si>
    <t>Melbourne, VIC</t>
  </si>
  <si>
    <t>Adelaide, SA</t>
  </si>
  <si>
    <t>Mildura, VIC</t>
  </si>
  <si>
    <t>Acacia notabilis</t>
  </si>
  <si>
    <t>Broken Hill, NSW Aust</t>
  </si>
  <si>
    <t>Munarra, Western Australia</t>
  </si>
  <si>
    <t>LaRioja, Argentina</t>
  </si>
  <si>
    <t>Bulawayo, Zimbabwe</t>
  </si>
  <si>
    <t>Notes</t>
  </si>
  <si>
    <t>Observation Location</t>
  </si>
  <si>
    <t>Species</t>
  </si>
  <si>
    <t>Continent</t>
  </si>
  <si>
    <t>Irrig</t>
  </si>
  <si>
    <t>Light</t>
  </si>
  <si>
    <t>Tmin, (°F)</t>
  </si>
  <si>
    <t>Tmax , (°C)</t>
  </si>
  <si>
    <t>Tmax , (°F)</t>
  </si>
  <si>
    <t>AAP, in</t>
  </si>
  <si>
    <t>AAP, mm</t>
  </si>
  <si>
    <t>43,8</t>
  </si>
  <si>
    <t>46,3</t>
  </si>
  <si>
    <t>Tmin, (°C)</t>
  </si>
  <si>
    <t>Cold Score</t>
  </si>
  <si>
    <t>Heat Score</t>
  </si>
  <si>
    <t>Water Score</t>
  </si>
  <si>
    <t>Tmin instance</t>
  </si>
  <si>
    <t>Cold Ave</t>
  </si>
  <si>
    <t>Water Ave</t>
  </si>
  <si>
    <t>Heat Ave</t>
  </si>
  <si>
    <t>Mt Isa City, QLD</t>
  </si>
  <si>
    <t>Mereenie, NT Australia</t>
  </si>
  <si>
    <t xml:space="preserve">Murchison, WA </t>
  </si>
  <si>
    <t>Wittenoom, WA</t>
  </si>
  <si>
    <t xml:space="preserve">No </t>
  </si>
  <si>
    <t>Jly 17, 2025</t>
  </si>
  <si>
    <t>Nyirripi, Northern Territory Australia</t>
  </si>
  <si>
    <t>Oak Valley, Southern Territory Australia</t>
  </si>
  <si>
    <t>Np</t>
  </si>
  <si>
    <t>Castanos, Mexico</t>
  </si>
  <si>
    <t>Del Rio, Texas</t>
  </si>
  <si>
    <t>Laredo, Texas</t>
  </si>
  <si>
    <t>San Luis, Potosi, Mexico</t>
  </si>
  <si>
    <t>Ajo, Arizona</t>
  </si>
  <si>
    <t>Full sun</t>
  </si>
  <si>
    <t>Culiacan, Mexico</t>
  </si>
  <si>
    <t>Loreto, Mexico</t>
  </si>
  <si>
    <t>Puebla, Mexico</t>
  </si>
  <si>
    <t>Imuris, Mexico</t>
  </si>
  <si>
    <t>Hermosillo, Mexico foothills</t>
  </si>
  <si>
    <t>Onavas, Mexico mountainous</t>
  </si>
  <si>
    <t>Arizpe, Mexico</t>
  </si>
  <si>
    <t>Bustamante, Mexico</t>
  </si>
  <si>
    <t>McAllen, Texas</t>
  </si>
  <si>
    <t>Luderitz, South Africa</t>
  </si>
  <si>
    <t>Upington Airport, Northern Cape, South Africa</t>
  </si>
  <si>
    <t>Castroville, Texas</t>
  </si>
  <si>
    <t>Pune, India</t>
  </si>
  <si>
    <t>Cuidad Acuna, Mexico</t>
  </si>
  <si>
    <t>San Miquel de Tucumen, Argentina</t>
  </si>
  <si>
    <r>
      <t>INSTRUCTION:</t>
    </r>
    <r>
      <rPr>
        <sz val="14"/>
        <color theme="1"/>
        <rFont val="Calibri"/>
        <family val="2"/>
      </rPr>
      <t xml:space="preserve"> The University of Arizona Campus Arboretum is seeking input from horticultural, botanical, conservation and forestry practitioners who have observed tree species growing in cultivation or in their native environments. We are especially interested in refining understanding of performance given annual precipitation as well as both upper and lower temperature thresholds experienced by the plants in natural and cultivated settings. To this end, we invite those with expertise to provide input using the electronic surveys below. Please review the list to determine species familiar to you, and click on the associated survey to provide input. The sheet is organized based on geographic distribution of the species. Each survey takes 1-5 minutes to complete. </t>
    </r>
  </si>
  <si>
    <t>This batch derived from original 1142 arboretum taxa + wishlist plants. This batch comprised of plants selected for further consideration based on estimated tolerance to Tmax 110f Tmin 20f and less than 500mm average annual precipitation - Includes only Trees or Large Shrubs (&gt;10' tall)</t>
  </si>
  <si>
    <t>Internal Data</t>
  </si>
  <si>
    <t>Link</t>
  </si>
  <si>
    <t>Approx. Geographic Range</t>
  </si>
  <si>
    <t>GEOGRAPHIC REGIONS CORRESPONDING TO CELL COLOR CODING</t>
  </si>
  <si>
    <t>AFRICA</t>
  </si>
  <si>
    <t>Y</t>
  </si>
  <si>
    <t>Acacia gerrardii</t>
  </si>
  <si>
    <t>Survey</t>
  </si>
  <si>
    <t>Mustard (NA/SA) = North America</t>
  </si>
  <si>
    <t>Acacia karoo</t>
  </si>
  <si>
    <t>Yellow (NA/SA) = South America</t>
  </si>
  <si>
    <t>Y New to UA</t>
  </si>
  <si>
    <t>Albizia anthelmintica</t>
  </si>
  <si>
    <t>Blue (AU) = Australia</t>
  </si>
  <si>
    <t>Albizia brevifolia</t>
  </si>
  <si>
    <t>Red (AF)= Africa)</t>
  </si>
  <si>
    <t>Albizia harveyi (AKA Feuilleea hypoleuca)</t>
  </si>
  <si>
    <t>Green (EU/AS) = Europe and Asia</t>
  </si>
  <si>
    <t>Alluaudia procera</t>
  </si>
  <si>
    <t>Faidherbia albida</t>
  </si>
  <si>
    <t>Parkinsonia africana</t>
  </si>
  <si>
    <t>Peltophorum africanum</t>
  </si>
  <si>
    <t>Schotia afra</t>
  </si>
  <si>
    <t>Senegalia burkei</t>
  </si>
  <si>
    <t>Senegalia caffra</t>
  </si>
  <si>
    <t>Senegalia mellifera</t>
  </si>
  <si>
    <t>Senegalia nigrescens</t>
  </si>
  <si>
    <t>Vachellia erioloba</t>
  </si>
  <si>
    <t>Vachellia haematoxylon</t>
  </si>
  <si>
    <t>Vachellia reficiens</t>
  </si>
  <si>
    <t>Vachellia stuhlmannii</t>
  </si>
  <si>
    <t>Vachellia tortilis</t>
  </si>
  <si>
    <t>Acacia bailyeana</t>
  </si>
  <si>
    <t>Acacia cambagei</t>
  </si>
  <si>
    <t>Acacia cana</t>
  </si>
  <si>
    <t>Acacia citrinoviridis</t>
  </si>
  <si>
    <t>Acacia coriacea</t>
  </si>
  <si>
    <t>Acacia craspedocarpa</t>
  </si>
  <si>
    <t>Acacia demissa</t>
  </si>
  <si>
    <t>Acacia excelsa</t>
  </si>
  <si>
    <t>Acacia georginae</t>
  </si>
  <si>
    <t>Acacia grasbyi</t>
  </si>
  <si>
    <t>Acacia hamersleyensis</t>
  </si>
  <si>
    <t>Acacia harpophylla</t>
  </si>
  <si>
    <t>Acacia inaequilatera</t>
  </si>
  <si>
    <t>Acacia ixodes</t>
  </si>
  <si>
    <t>Acacia jennerae</t>
  </si>
  <si>
    <t>Acacia kempeana</t>
  </si>
  <si>
    <t>Acacia ligulata</t>
  </si>
  <si>
    <t>Acacia monticola</t>
  </si>
  <si>
    <t>Acacia murrayana</t>
  </si>
  <si>
    <t>Y New to UA Main Campus</t>
  </si>
  <si>
    <t>Acacia pachyacra</t>
  </si>
  <si>
    <t>Acacia papyrocarpa</t>
  </si>
  <si>
    <t>Acacia pendula</t>
  </si>
  <si>
    <t>Acacia pruinocarpa</t>
  </si>
  <si>
    <t>Acacia pyrifolia</t>
  </si>
  <si>
    <t>Acacia ramulosa</t>
  </si>
  <si>
    <t>Acacia retinoides</t>
  </si>
  <si>
    <t>Acacia sclerosperma</t>
  </si>
  <si>
    <t>Acacia stenophylla</t>
  </si>
  <si>
    <t>Acacia tetragonophylla</t>
  </si>
  <si>
    <t>Brachychiton australis</t>
  </si>
  <si>
    <t>Brachychiton gregorii</t>
  </si>
  <si>
    <t>Brachychiton populneus</t>
  </si>
  <si>
    <t>Brachychiton rupestris</t>
  </si>
  <si>
    <t>Callistemon citrinus</t>
  </si>
  <si>
    <t>Eucalyptus camaldulensis</t>
  </si>
  <si>
    <t>Eucalyptus diptera</t>
  </si>
  <si>
    <t>Eucalyptus salmonophlia</t>
  </si>
  <si>
    <t>Eucalyptus salubris</t>
  </si>
  <si>
    <t>Eucalyptus sargentii</t>
  </si>
  <si>
    <t>Eucalyptus spathulata</t>
  </si>
  <si>
    <t>Eucalyptus torquata</t>
  </si>
  <si>
    <t>Eucalyptus victrix</t>
  </si>
  <si>
    <t>Eucalyptus woodwardii</t>
  </si>
  <si>
    <t>Senna costata</t>
  </si>
  <si>
    <t>Acer monspessulanum subsp. turcomanicum</t>
  </si>
  <si>
    <t>Boswellia sacra</t>
  </si>
  <si>
    <t>Europe</t>
  </si>
  <si>
    <t>Cupressus sempervirens</t>
  </si>
  <si>
    <t>Erythrina bidwillii</t>
  </si>
  <si>
    <t>Laurus nobilis</t>
  </si>
  <si>
    <t>Pinus brutia</t>
  </si>
  <si>
    <t>Pistacia lentiscus</t>
  </si>
  <si>
    <t>y</t>
  </si>
  <si>
    <t>Vachellia eburnea</t>
  </si>
  <si>
    <t>Albizia sinaloensis</t>
  </si>
  <si>
    <t>Bauhinia lunarioides</t>
  </si>
  <si>
    <t>Bauhinia carronii</t>
  </si>
  <si>
    <t>Bursera microphylla</t>
  </si>
  <si>
    <t>Caesalpinia cacalaco</t>
  </si>
  <si>
    <t>Cercis canadensis</t>
  </si>
  <si>
    <t>Chilopsis linearis</t>
  </si>
  <si>
    <t>Coccoloba goldmanii</t>
  </si>
  <si>
    <t>Condalia globosa</t>
  </si>
  <si>
    <t>Cordia sonorae</t>
  </si>
  <si>
    <t>Coursetia glandulosa</t>
  </si>
  <si>
    <t>Cupressus arizonica</t>
  </si>
  <si>
    <t>Ebenopsis ebano</t>
  </si>
  <si>
    <t>Erythrostemon palmeri</t>
  </si>
  <si>
    <t>Eysenhardtia orthocarpa</t>
  </si>
  <si>
    <t>Fouquieria burragei</t>
  </si>
  <si>
    <t>Fouquieria formosa</t>
  </si>
  <si>
    <t>Fouquieria macdougalii</t>
  </si>
  <si>
    <t>Fouquieria purpusii</t>
  </si>
  <si>
    <t>Fraxinus velutina</t>
  </si>
  <si>
    <t>Guaiacum angustifolium</t>
  </si>
  <si>
    <t>Guaiacum microphyllum</t>
  </si>
  <si>
    <t>Havardia pallens</t>
  </si>
  <si>
    <t>Havardia sonorae</t>
  </si>
  <si>
    <t>Larrea tridentata</t>
  </si>
  <si>
    <t>Libidibia paraguariensis</t>
  </si>
  <si>
    <t>Lonchocarpus hermannii</t>
  </si>
  <si>
    <t>Lycium fremontii</t>
  </si>
  <si>
    <t>Lysiloma watsonii</t>
  </si>
  <si>
    <t>Acacia willardiana (Mariosousa heterophylla)</t>
  </si>
  <si>
    <t>Maytenus phyllanthoides</t>
  </si>
  <si>
    <t>Mimosa palmeri</t>
  </si>
  <si>
    <t>Myrospermum sousanum</t>
  </si>
  <si>
    <t>Olneya tesota</t>
  </si>
  <si>
    <t>Parkinsonia aculeata</t>
  </si>
  <si>
    <t>Parkinsonia florida</t>
  </si>
  <si>
    <t>Parkinsonia microphylla</t>
  </si>
  <si>
    <t>Parkinsonia praecox</t>
  </si>
  <si>
    <t>Pinus edulis</t>
  </si>
  <si>
    <t>Piscidia mollis</t>
  </si>
  <si>
    <t>Platanus wrightii</t>
  </si>
  <si>
    <t>Populus mexicana</t>
  </si>
  <si>
    <t>Prosopis palmeri</t>
  </si>
  <si>
    <t>Prosopis pubescens now Strombocarpa pubescens</t>
  </si>
  <si>
    <t>Prosopis velutina</t>
  </si>
  <si>
    <t>Senegalia berlandieri</t>
  </si>
  <si>
    <t>Senegalia crassifolia</t>
  </si>
  <si>
    <t>Senegalia roemeriana</t>
  </si>
  <si>
    <t>Senegalia wrightii</t>
  </si>
  <si>
    <t>Vachellia rigidula</t>
  </si>
  <si>
    <t>Vachellia schaffneri</t>
  </si>
  <si>
    <t>Zapoteca formosa</t>
  </si>
  <si>
    <t>Acacia salicina</t>
  </si>
  <si>
    <t>Caesalpinia paraguariensis (Libidia paraquarensis)</t>
  </si>
  <si>
    <t>Yellow (NA/SA) = North to South America</t>
  </si>
  <si>
    <t>Ceiba chodatii</t>
  </si>
  <si>
    <t>Celtis tala</t>
  </si>
  <si>
    <t>Erythrina crista-galli</t>
  </si>
  <si>
    <t>Larrea cuneifolia</t>
  </si>
  <si>
    <t>Larrea divaricata</t>
  </si>
  <si>
    <t>Ocotea porphyria</t>
  </si>
  <si>
    <t>Prosopis alba</t>
  </si>
  <si>
    <t>Prosopis nigra</t>
  </si>
  <si>
    <t>Vachellia aroma</t>
  </si>
  <si>
    <t>Mariosousa heterophylla (Acacia willardiana)</t>
  </si>
  <si>
    <t>Species name (s)</t>
  </si>
  <si>
    <t>New Introduction</t>
  </si>
  <si>
    <t>Porlieria microphylla (Guaiacum microphyllum)</t>
  </si>
  <si>
    <t xml:space="preserve">Guaiacum microphyllum </t>
  </si>
  <si>
    <t>Cold Average Score</t>
  </si>
  <si>
    <t>188 taxa considered further</t>
  </si>
  <si>
    <t>57would be new to UA</t>
  </si>
  <si>
    <t>Average Sample # n= 3.156</t>
  </si>
  <si>
    <t>Y New to UA main campus (at B2)</t>
  </si>
  <si>
    <t>Ave N = 3.2 for each species</t>
  </si>
  <si>
    <t>iNaturalist observation correlated to nearest weather station data (General Ignacio Pesqueira García International Airport) using weatherspark.com where annual precipitation is 252mm Grows well in Tucson in full sun. In afternoon shade becomes leggy. No freeze damage observed on stems at 25F. Apparently root hardy to 15F.</t>
  </si>
  <si>
    <t>Acaica anuera is fully heat tolerant in Tucson. it occurs in areas of Australia that average as little as ca. 8 inches of annual rainfall It is drought tolerant once established but does better with occasional irrigation. Damage was observed on some cultivated plants of Acacia anuera in Tucson during the 2011 freeze but others were undamaged. There are at least two and possibly three forms of this growing in Arizona.   No damage at 17F   Very low water use and tolerant to southern exposure with reflected heat and light (observed while on irrigation)   hardy to ca. 15 F (most forms). Already well-established in Arizona horticulture. Tough, long-lived, evergreen, functional small trees. Native to Australia. Several forms with different phyllodes.</t>
  </si>
  <si>
    <t>Acacia brachystachya is fully cold and heat hardy in cultivation in Tucson. It is drought resistant once established. It is a desirable landscape plant suitable for smaller spaced. It has a vase-shaped growth habit and is naturally somewhat low-branched. No problems have been noted with this species.  hardy to ca. 15 F. Very hardy, long-lived, evergreen, small desert trees with a vase-shaped growth habit. Native to Australia. Not currently available.</t>
  </si>
  <si>
    <t>Acacia cambagei is a beautiful tree that appears to be fully cold and heat tolerant in Tucson. Established plants can survive on rainfall in Tucson. It is rather slow-growing. No problems have been observed with this species. hardy to at least 18 F. Beautiful, tough, long-lived, evergreen desert trees with silvery green foliage. Native to Australia. Not currently available.</t>
  </si>
  <si>
    <t>Acacia cana is fully cold and heat tolerant in Tucson. It is drought tolerant when established. It has a spreading, shrubby growth habit with attractive silvery foliage and showy yellow flower heads. The phyllodes have a spine-like tip but do not pose a risk of injury. hardy to ca. 18 F. Large evergreen shrubs/small trees with silvery foliage and showy yellow flower heads. Native to Australia. Not currently available and in need of additional evaluation.</t>
  </si>
  <si>
    <t>ardy to ca. 15 F. Small, patio-sized desert trees with slender phyllodes and attractive, open form. Long-lived. Native to Australia. Not currently available.</t>
  </si>
  <si>
    <t>Survived three days below freezing with lowest temp being 17F in Winter 2011. Seems effortless (while on irrigation) hardy to ca. 18 F. Spectacular, deciduous, small to medium trees with smooth, mottled bark. Slow growing. New leaves are rust-colored. Native to the Gran Chaco of South America. Not currently available.</t>
  </si>
  <si>
    <t>University of Arizona Campus Arboretum. trees survived severe freeze with some die back resolved through self-pruning and regrowth the following year. On irrigation plus annual average precipitation is 287mm   Mariosousa heterophylla (Acacia willardiana) - hardy to ca. 18 F. Wispy, upright, open Sonoran Desert native with white peeling bark. Present in Arizona horticulture but worthy of wider attention.   Planted three trees. The first in 2021 and two more in 2022. The tallest tree is not showing any new growth. The two smaller trees are showing some growth.</t>
  </si>
  <si>
    <t>Heat Class Rating</t>
  </si>
  <si>
    <t>Cold Class Rating</t>
  </si>
  <si>
    <t>Water Ave Score</t>
  </si>
  <si>
    <t>Heat Ave Score</t>
  </si>
  <si>
    <t>Cold Ave Score</t>
  </si>
  <si>
    <t>Overall Score</t>
  </si>
  <si>
    <t>heat&gt;water&gt;cold (heat tolerant but may need water to thrive in summer and may not tolerate cold)</t>
  </si>
  <si>
    <t>Senegalia greggii</t>
  </si>
  <si>
    <t>Acacia farnesiana</t>
  </si>
  <si>
    <t>San Antonio, Texas</t>
  </si>
  <si>
    <t>Moree, NSW Australia</t>
  </si>
  <si>
    <t>Phoenix, Arizona</t>
  </si>
  <si>
    <t>Las Vegas, Nevada</t>
  </si>
  <si>
    <t>Palm Springs, California</t>
  </si>
  <si>
    <t>Full  Sun</t>
  </si>
  <si>
    <t>Sengalia greggii</t>
  </si>
  <si>
    <t>Top Cold Tolerant</t>
  </si>
  <si>
    <t>Top Drought Tolerant</t>
  </si>
  <si>
    <t>Top Heat Tolerant</t>
  </si>
  <si>
    <t>Scoring Weighted based on: cold&gt;heat&gt;water (ie. cold hardy and heat tolerant but may need water to cool)</t>
  </si>
  <si>
    <t>Scoring Weighted based on: water&gt;heat&gt;cold (drought tolerant under hot conditions)</t>
  </si>
  <si>
    <t>Top Overall Tolerant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</si>
</sst>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
  </numFmts>
  <fonts count="26" x14ac:knownFonts="1">
    <font>
      <sz val="11"/>
      <color theme="1"/>
      <name val="Aptos Narrow"/>
      <family val="2"/>
      <scheme val="minor"/>
    </font>
    <font>
      <sz val="10"/>
      <color rgb="FF434343"/>
      <name val="Roboto"/>
    </font>
    <font>
      <sz val="10"/>
      <color theme="1"/>
      <name val="Arial"/>
      <family val="2"/>
    </font>
    <font>
      <u/>
      <sz val="11"/>
      <color theme="10"/>
      <name val="Aptos Narrow"/>
      <family val="2"/>
      <scheme val="minor"/>
    </font>
    <font>
      <b/>
      <sz val="12"/>
      <color theme="1"/>
      <name val="Aptos Narrow"/>
      <family val="2"/>
      <scheme val="minor"/>
    </font>
    <font>
      <u/>
      <sz val="10"/>
      <color rgb="FF434343"/>
      <name val="Roboto"/>
    </font>
    <font>
      <b/>
      <sz val="10"/>
      <color rgb="FF434343"/>
      <name val="Roboto"/>
    </font>
    <font>
      <sz val="14"/>
      <color theme="1"/>
      <name val="Calibri"/>
      <family val="2"/>
    </font>
    <font>
      <b/>
      <sz val="14"/>
      <color theme="1"/>
      <name val="Calibri"/>
      <family val="2"/>
    </font>
    <font>
      <sz val="12"/>
      <color theme="1"/>
      <name val="Calibri"/>
      <family val="2"/>
    </font>
    <font>
      <b/>
      <sz val="12"/>
      <color rgb="FFFFFFFF"/>
      <name val="Calibri"/>
      <family val="2"/>
    </font>
    <font>
      <sz val="12"/>
      <color rgb="FFFFFFFF"/>
      <name val="Calibri"/>
      <family val="2"/>
    </font>
    <font>
      <i/>
      <sz val="12"/>
      <color rgb="FFFFFFFF"/>
      <name val="Calibri"/>
      <family val="2"/>
    </font>
    <font>
      <b/>
      <sz val="12"/>
      <color theme="1"/>
      <name val="Calibri"/>
      <family val="2"/>
    </font>
    <font>
      <b/>
      <i/>
      <sz val="12"/>
      <color rgb="FFFFFFFF"/>
      <name val="Calibri"/>
      <family val="2"/>
    </font>
    <font>
      <sz val="12"/>
      <color theme="1"/>
      <name val="Aptos Narrow"/>
      <family val="2"/>
      <scheme val="minor"/>
    </font>
    <font>
      <b/>
      <sz val="12"/>
      <color theme="1"/>
      <name val="Aptos Display"/>
      <family val="2"/>
      <scheme val="major"/>
    </font>
    <font>
      <sz val="12"/>
      <color rgb="FFFFFFFF"/>
      <name val="Aptos Display"/>
      <family val="2"/>
      <scheme val="major"/>
    </font>
    <font>
      <i/>
      <sz val="12"/>
      <color rgb="FFFFFFFF"/>
      <name val="Aptos Display"/>
      <family val="2"/>
      <scheme val="major"/>
    </font>
    <font>
      <b/>
      <sz val="12"/>
      <color rgb="FFFFFFFF"/>
      <name val="Aptos Display"/>
      <family val="2"/>
      <scheme val="major"/>
    </font>
    <font>
      <b/>
      <i/>
      <sz val="12"/>
      <color rgb="FFFFFFFF"/>
      <name val="Aptos Display"/>
      <family val="2"/>
      <scheme val="major"/>
    </font>
    <font>
      <sz val="12"/>
      <color theme="1"/>
      <name val="Aptos Display"/>
      <family val="2"/>
      <scheme val="major"/>
    </font>
    <font>
      <sz val="12"/>
      <color rgb="FF434343"/>
      <name val="Aptos Display"/>
      <family val="2"/>
      <scheme val="major"/>
    </font>
    <font>
      <i/>
      <sz val="12"/>
      <color theme="0"/>
      <name val="Aptos Narrow"/>
      <family val="2"/>
      <scheme val="minor"/>
    </font>
    <font>
      <sz val="12"/>
      <color theme="0"/>
      <name val="Aptos Narrow"/>
      <family val="2"/>
      <scheme val="minor"/>
    </font>
    <font>
      <b/>
      <sz val="11"/>
      <color theme="1"/>
      <name val="Aptos Narrow"/>
      <family val="2"/>
      <scheme val="minor"/>
    </font>
  </fonts>
  <fills count="28">
    <fill>
      <patternFill patternType="none"/>
    </fill>
    <fill>
      <patternFill patternType="gray125"/>
    </fill>
    <fill>
      <patternFill patternType="solid">
        <fgColor rgb="FFFFFFFF"/>
        <bgColor indexed="64"/>
      </patternFill>
    </fill>
    <fill>
      <patternFill patternType="solid">
        <fgColor rgb="FFF8F9FA"/>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FFE599"/>
        <bgColor indexed="64"/>
      </patternFill>
    </fill>
    <fill>
      <patternFill patternType="solid">
        <fgColor rgb="FF000000"/>
        <bgColor indexed="64"/>
      </patternFill>
    </fill>
    <fill>
      <patternFill patternType="solid">
        <fgColor rgb="FFBF9000"/>
        <bgColor indexed="64"/>
      </patternFill>
    </fill>
    <fill>
      <patternFill patternType="solid">
        <fgColor rgb="FFF1C232"/>
        <bgColor indexed="64"/>
      </patternFill>
    </fill>
    <fill>
      <patternFill patternType="solid">
        <fgColor rgb="FF0000FF"/>
        <bgColor indexed="64"/>
      </patternFill>
    </fill>
    <fill>
      <patternFill patternType="solid">
        <fgColor rgb="FF38761D"/>
        <bgColor indexed="64"/>
      </patternFill>
    </fill>
    <fill>
      <patternFill patternType="solid">
        <fgColor rgb="FFFFC000"/>
        <bgColor indexed="64"/>
      </patternFill>
    </fill>
    <fill>
      <patternFill patternType="solid">
        <fgColor theme="4" tint="0.79998168889431442"/>
        <bgColor indexed="64"/>
      </patternFill>
    </fill>
    <fill>
      <patternFill patternType="solid">
        <fgColor theme="3" tint="9.9978637043366805E-2"/>
        <bgColor indexed="64"/>
      </patternFill>
    </fill>
    <fill>
      <patternFill patternType="solid">
        <fgColor theme="5" tint="-0.249977111117893"/>
        <bgColor indexed="64"/>
      </patternFill>
    </fill>
    <fill>
      <patternFill patternType="solid">
        <fgColor theme="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3" tint="0.499984740745262"/>
        <bgColor indexed="64"/>
      </patternFill>
    </fill>
    <fill>
      <patternFill patternType="solid">
        <fgColor theme="6" tint="0.79998168889431442"/>
        <bgColor indexed="64"/>
      </patternFill>
    </fill>
    <fill>
      <patternFill patternType="solid">
        <fgColor rgb="FFEFDECD"/>
        <bgColor indexed="64"/>
      </patternFill>
    </fill>
    <fill>
      <patternFill patternType="solid">
        <fgColor theme="3" tint="0.89999084444715716"/>
        <bgColor indexed="64"/>
      </patternFill>
    </fill>
    <fill>
      <patternFill patternType="solid">
        <fgColor rgb="FFCC99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rgb="FF000000"/>
      </left>
      <right/>
      <top style="medium">
        <color rgb="FFCCCCCC"/>
      </top>
      <bottom style="medium">
        <color rgb="FF000000"/>
      </bottom>
      <diagonal/>
    </border>
    <border>
      <left/>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000000"/>
      </top>
      <bottom style="medium">
        <color rgb="FF000000"/>
      </bottom>
      <diagonal/>
    </border>
    <border>
      <left/>
      <right/>
      <top style="medium">
        <color rgb="FF000000"/>
      </top>
      <bottom style="medium">
        <color rgb="FF000000"/>
      </bottom>
      <diagonal/>
    </border>
    <border>
      <left/>
      <right style="medium">
        <color rgb="FFCCCCCC"/>
      </right>
      <top style="medium">
        <color rgb="FF000000"/>
      </top>
      <bottom style="medium">
        <color rgb="FF000000"/>
      </bottom>
      <diagonal/>
    </border>
    <border>
      <left style="medium">
        <color rgb="FF000000"/>
      </left>
      <right/>
      <top style="medium">
        <color rgb="FF000000"/>
      </top>
      <bottom style="medium">
        <color rgb="FFCCCCCC"/>
      </bottom>
      <diagonal/>
    </border>
    <border>
      <left style="medium">
        <color rgb="FF000000"/>
      </left>
      <right/>
      <top style="medium">
        <color rgb="FF000000"/>
      </top>
      <bottom style="medium">
        <color rgb="FF000000"/>
      </bottom>
      <diagonal/>
    </border>
    <border>
      <left style="medium">
        <color rgb="FF000000"/>
      </left>
      <right/>
      <top style="medium">
        <color rgb="FFCCCCCC"/>
      </top>
      <bottom style="medium">
        <color rgb="FFCCCCCC"/>
      </bottom>
      <diagonal/>
    </border>
    <border>
      <left style="medium">
        <color rgb="FF000000"/>
      </left>
      <right/>
      <top/>
      <bottom style="medium">
        <color rgb="FF000000"/>
      </bottom>
      <diagonal/>
    </border>
    <border>
      <left/>
      <right/>
      <top/>
      <bottom style="medium">
        <color rgb="FF000000"/>
      </bottom>
      <diagonal/>
    </border>
    <border>
      <left style="medium">
        <color rgb="FFCCCCCC"/>
      </left>
      <right style="medium">
        <color rgb="FF000000"/>
      </right>
      <top style="medium">
        <color rgb="FFCCCCCC"/>
      </top>
      <bottom/>
      <diagonal/>
    </border>
    <border>
      <left style="medium">
        <color rgb="FF000000"/>
      </left>
      <right style="medium">
        <color rgb="FF000000"/>
      </right>
      <top style="medium">
        <color rgb="FFCCCCCC"/>
      </top>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281">
    <xf numFmtId="0" fontId="0" fillId="0" borderId="0" xfId="0"/>
    <xf numFmtId="22" fontId="1" fillId="2" borderId="1" xfId="0" applyNumberFormat="1" applyFont="1" applyFill="1" applyBorder="1" applyAlignment="1">
      <alignment horizontal="right" vertical="center" wrapText="1"/>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22" fontId="1" fillId="3" borderId="1" xfId="0" applyNumberFormat="1" applyFont="1" applyFill="1" applyBorder="1" applyAlignment="1">
      <alignment horizontal="right" vertical="center" wrapText="1"/>
    </xf>
    <xf numFmtId="0" fontId="1" fillId="3" borderId="1" xfId="0" applyFont="1" applyFill="1" applyBorder="1" applyAlignment="1">
      <alignment vertical="center" wrapText="1"/>
    </xf>
    <xf numFmtId="15" fontId="1" fillId="2" borderId="1" xfId="0" applyNumberFormat="1" applyFont="1" applyFill="1" applyBorder="1" applyAlignment="1">
      <alignment horizontal="right" vertical="center" wrapText="1"/>
    </xf>
    <xf numFmtId="15" fontId="1" fillId="3" borderId="1" xfId="0" applyNumberFormat="1" applyFont="1" applyFill="1" applyBorder="1" applyAlignment="1">
      <alignment horizontal="right" vertical="center" wrapText="1"/>
    </xf>
    <xf numFmtId="0" fontId="1" fillId="2"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15" fontId="2" fillId="2" borderId="1" xfId="0" applyNumberFormat="1" applyFont="1" applyFill="1" applyBorder="1" applyAlignment="1">
      <alignment vertical="center" wrapText="1"/>
    </xf>
    <xf numFmtId="0" fontId="1" fillId="4" borderId="1" xfId="0" applyFont="1" applyFill="1" applyBorder="1" applyAlignment="1">
      <alignment horizontal="left" vertical="center" wrapText="1"/>
    </xf>
    <xf numFmtId="164" fontId="2" fillId="2" borderId="1" xfId="0" applyNumberFormat="1" applyFont="1" applyFill="1" applyBorder="1" applyAlignment="1">
      <alignment horizontal="left" vertical="center" wrapText="1"/>
    </xf>
    <xf numFmtId="164" fontId="2" fillId="3" borderId="1"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3" borderId="1" xfId="0" applyNumberFormat="1" applyFont="1" applyFill="1" applyBorder="1" applyAlignment="1">
      <alignment horizontal="left" vertical="center" wrapText="1"/>
    </xf>
    <xf numFmtId="0" fontId="3" fillId="2" borderId="1" xfId="1" applyFill="1" applyBorder="1" applyAlignment="1">
      <alignment horizontal="left" vertical="center" wrapText="1"/>
    </xf>
    <xf numFmtId="164" fontId="1" fillId="4" borderId="1" xfId="0" applyNumberFormat="1" applyFont="1" applyFill="1" applyBorder="1" applyAlignment="1">
      <alignment horizontal="left" vertical="center" wrapText="1"/>
    </xf>
    <xf numFmtId="22" fontId="1" fillId="5" borderId="1" xfId="0" applyNumberFormat="1" applyFont="1" applyFill="1" applyBorder="1" applyAlignment="1">
      <alignment horizontal="right" vertical="center" wrapText="1"/>
    </xf>
    <xf numFmtId="0" fontId="1" fillId="5" borderId="1" xfId="0" applyFont="1" applyFill="1" applyBorder="1" applyAlignment="1">
      <alignment vertical="center" wrapText="1"/>
    </xf>
    <xf numFmtId="0" fontId="2" fillId="5" borderId="1" xfId="0" applyFont="1" applyFill="1" applyBorder="1" applyAlignment="1">
      <alignment horizontal="left" vertical="center" wrapText="1"/>
    </xf>
    <xf numFmtId="164" fontId="2" fillId="5" borderId="1" xfId="0" applyNumberFormat="1" applyFont="1" applyFill="1" applyBorder="1" applyAlignment="1">
      <alignment horizontal="left" vertical="center" wrapText="1"/>
    </xf>
    <xf numFmtId="0" fontId="1" fillId="5" borderId="1" xfId="0" applyFont="1" applyFill="1" applyBorder="1" applyAlignment="1">
      <alignment horizontal="left" vertical="center" wrapText="1"/>
    </xf>
    <xf numFmtId="164" fontId="1" fillId="5" borderId="1" xfId="0" applyNumberFormat="1" applyFont="1" applyFill="1" applyBorder="1" applyAlignment="1">
      <alignment horizontal="left" vertical="center" wrapText="1"/>
    </xf>
    <xf numFmtId="0" fontId="1" fillId="6" borderId="1" xfId="0" applyFont="1" applyFill="1" applyBorder="1" applyAlignment="1">
      <alignment vertical="center" wrapText="1"/>
    </xf>
    <xf numFmtId="22" fontId="1" fillId="6" borderId="1" xfId="0" applyNumberFormat="1" applyFont="1" applyFill="1" applyBorder="1" applyAlignment="1">
      <alignment horizontal="right" vertical="center" wrapText="1"/>
    </xf>
    <xf numFmtId="0" fontId="1"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164" fontId="2" fillId="6" borderId="1" xfId="0" applyNumberFormat="1" applyFont="1" applyFill="1" applyBorder="1" applyAlignment="1">
      <alignment horizontal="left" vertical="center" wrapText="1"/>
    </xf>
    <xf numFmtId="164" fontId="1" fillId="6" borderId="1" xfId="0" applyNumberFormat="1" applyFont="1" applyFill="1" applyBorder="1" applyAlignment="1">
      <alignment horizontal="left" vertical="center" wrapText="1"/>
    </xf>
    <xf numFmtId="0" fontId="2" fillId="6" borderId="1" xfId="0" applyFont="1" applyFill="1" applyBorder="1" applyAlignment="1">
      <alignment vertical="center" wrapText="1"/>
    </xf>
    <xf numFmtId="15" fontId="1" fillId="5" borderId="1" xfId="0" applyNumberFormat="1" applyFont="1" applyFill="1" applyBorder="1" applyAlignment="1">
      <alignment horizontal="right" vertical="center" wrapText="1"/>
    </xf>
    <xf numFmtId="15" fontId="1" fillId="7" borderId="1" xfId="0" applyNumberFormat="1" applyFont="1" applyFill="1" applyBorder="1" applyAlignment="1">
      <alignment horizontal="right" vertical="center" wrapText="1"/>
    </xf>
    <xf numFmtId="0" fontId="1" fillId="7" borderId="1" xfId="0" applyFont="1" applyFill="1" applyBorder="1" applyAlignment="1">
      <alignment vertical="center" wrapText="1"/>
    </xf>
    <xf numFmtId="0" fontId="2" fillId="7" borderId="1" xfId="0" applyFont="1" applyFill="1" applyBorder="1" applyAlignment="1">
      <alignment horizontal="left" vertical="center" wrapText="1"/>
    </xf>
    <xf numFmtId="164" fontId="2" fillId="7" borderId="1" xfId="0" applyNumberFormat="1" applyFont="1" applyFill="1" applyBorder="1" applyAlignment="1">
      <alignment horizontal="left" vertical="center" wrapText="1"/>
    </xf>
    <xf numFmtId="0" fontId="1" fillId="7" borderId="1" xfId="0" applyFont="1" applyFill="1" applyBorder="1" applyAlignment="1">
      <alignment horizontal="left" vertical="center" wrapText="1"/>
    </xf>
    <xf numFmtId="164" fontId="1" fillId="7" borderId="1" xfId="0" applyNumberFormat="1" applyFont="1" applyFill="1" applyBorder="1" applyAlignment="1">
      <alignment horizontal="left" vertical="center" wrapText="1"/>
    </xf>
    <xf numFmtId="0" fontId="1" fillId="8" borderId="1" xfId="0" applyFont="1" applyFill="1" applyBorder="1" applyAlignment="1">
      <alignment horizontal="left" vertical="center" wrapText="1"/>
    </xf>
    <xf numFmtId="164" fontId="1" fillId="8" borderId="1" xfId="0" applyNumberFormat="1" applyFont="1" applyFill="1" applyBorder="1" applyAlignment="1">
      <alignment horizontal="left" vertical="center" wrapText="1"/>
    </xf>
    <xf numFmtId="0" fontId="4" fillId="0" borderId="1" xfId="0" applyFont="1" applyBorder="1" applyAlignment="1">
      <alignment vertical="center"/>
    </xf>
    <xf numFmtId="0" fontId="4" fillId="0" borderId="1" xfId="0" applyFont="1" applyBorder="1" applyAlignment="1">
      <alignment horizontal="left" vertical="center"/>
    </xf>
    <xf numFmtId="164" fontId="4" fillId="0" borderId="1" xfId="0" applyNumberFormat="1" applyFont="1" applyBorder="1" applyAlignment="1">
      <alignment horizontal="left" vertical="center"/>
    </xf>
    <xf numFmtId="165" fontId="4" fillId="0" borderId="1" xfId="0" applyNumberFormat="1" applyFont="1" applyBorder="1" applyAlignment="1">
      <alignment horizontal="left" vertical="center"/>
    </xf>
    <xf numFmtId="0" fontId="0" fillId="0" borderId="0" xfId="0" applyAlignment="1">
      <alignment vertical="center"/>
    </xf>
    <xf numFmtId="0" fontId="0" fillId="5" borderId="1" xfId="0" applyFill="1" applyBorder="1" applyAlignment="1">
      <alignment vertical="center"/>
    </xf>
    <xf numFmtId="0" fontId="0" fillId="0" borderId="1" xfId="0" applyBorder="1" applyAlignment="1">
      <alignment vertical="center"/>
    </xf>
    <xf numFmtId="0" fontId="0" fillId="6" borderId="1" xfId="0" applyFill="1" applyBorder="1" applyAlignment="1">
      <alignment vertical="center"/>
    </xf>
    <xf numFmtId="0" fontId="0" fillId="6" borderId="1" xfId="0" applyFill="1" applyBorder="1" applyAlignment="1">
      <alignment horizontal="left" vertical="center"/>
    </xf>
    <xf numFmtId="15" fontId="0" fillId="0" borderId="1" xfId="0" applyNumberFormat="1" applyBorder="1" applyAlignment="1">
      <alignment vertical="center"/>
    </xf>
    <xf numFmtId="0" fontId="0" fillId="0" borderId="1" xfId="0" applyBorder="1" applyAlignment="1">
      <alignment horizontal="left" vertical="center"/>
    </xf>
    <xf numFmtId="164" fontId="0" fillId="0" borderId="1" xfId="0" applyNumberFormat="1" applyBorder="1" applyAlignment="1">
      <alignment horizontal="left" vertical="center"/>
    </xf>
    <xf numFmtId="15" fontId="0" fillId="5" borderId="1" xfId="0" applyNumberFormat="1" applyFill="1" applyBorder="1" applyAlignment="1">
      <alignment vertical="center"/>
    </xf>
    <xf numFmtId="14" fontId="0" fillId="0" borderId="1" xfId="0" applyNumberFormat="1" applyBorder="1" applyAlignment="1">
      <alignment vertical="center"/>
    </xf>
    <xf numFmtId="22" fontId="0" fillId="5" borderId="1" xfId="0" applyNumberFormat="1" applyFill="1" applyBorder="1" applyAlignment="1">
      <alignment vertical="center"/>
    </xf>
    <xf numFmtId="0" fontId="0" fillId="5" borderId="1" xfId="0" applyFill="1" applyBorder="1" applyAlignment="1">
      <alignment horizontal="left" vertical="center"/>
    </xf>
    <xf numFmtId="164" fontId="0" fillId="5" borderId="1" xfId="0" applyNumberFormat="1" applyFill="1" applyBorder="1" applyAlignment="1">
      <alignment horizontal="left" vertical="center"/>
    </xf>
    <xf numFmtId="0" fontId="0" fillId="5" borderId="1" xfId="0" applyFill="1" applyBorder="1" applyAlignment="1">
      <alignment horizontal="left" vertical="center" wrapText="1"/>
    </xf>
    <xf numFmtId="22" fontId="0" fillId="0" borderId="1" xfId="0" applyNumberFormat="1" applyBorder="1" applyAlignment="1">
      <alignment vertical="center"/>
    </xf>
    <xf numFmtId="22" fontId="0" fillId="6" borderId="1" xfId="0" applyNumberFormat="1" applyFill="1" applyBorder="1" applyAlignment="1">
      <alignment vertical="center"/>
    </xf>
    <xf numFmtId="164" fontId="0" fillId="6" borderId="1" xfId="0" applyNumberFormat="1" applyFill="1" applyBorder="1" applyAlignment="1">
      <alignment horizontal="left" vertical="center"/>
    </xf>
    <xf numFmtId="14" fontId="0" fillId="6" borderId="1" xfId="0" applyNumberFormat="1" applyFill="1" applyBorder="1" applyAlignment="1">
      <alignment vertical="center"/>
    </xf>
    <xf numFmtId="14" fontId="0" fillId="5" borderId="1" xfId="0" applyNumberFormat="1" applyFill="1" applyBorder="1" applyAlignment="1">
      <alignment vertical="center"/>
    </xf>
    <xf numFmtId="0" fontId="0" fillId="7" borderId="1" xfId="0" applyFill="1" applyBorder="1" applyAlignment="1">
      <alignment vertical="center"/>
    </xf>
    <xf numFmtId="15" fontId="0" fillId="6" borderId="1" xfId="0" applyNumberFormat="1" applyFill="1" applyBorder="1" applyAlignment="1">
      <alignment vertical="center"/>
    </xf>
    <xf numFmtId="0" fontId="0" fillId="5" borderId="0" xfId="0" applyFill="1" applyAlignment="1">
      <alignment vertical="center"/>
    </xf>
    <xf numFmtId="0" fontId="0" fillId="0" borderId="0" xfId="0" applyAlignment="1">
      <alignment horizontal="left" vertical="center"/>
    </xf>
    <xf numFmtId="164" fontId="0" fillId="0" borderId="0" xfId="0" applyNumberFormat="1" applyAlignment="1">
      <alignment horizontal="left" vertical="center"/>
    </xf>
    <xf numFmtId="165" fontId="0" fillId="0" borderId="0" xfId="0" applyNumberFormat="1" applyAlignment="1">
      <alignment horizontal="left" vertical="center"/>
    </xf>
    <xf numFmtId="22" fontId="1" fillId="4" borderId="1" xfId="0" applyNumberFormat="1" applyFont="1" applyFill="1" applyBorder="1" applyAlignment="1">
      <alignment horizontal="right" vertical="center" wrapText="1"/>
    </xf>
    <xf numFmtId="0" fontId="1" fillId="4" borderId="1" xfId="0" applyFont="1" applyFill="1" applyBorder="1" applyAlignment="1">
      <alignment vertical="center" wrapText="1"/>
    </xf>
    <xf numFmtId="0" fontId="0" fillId="4" borderId="1" xfId="0" applyFill="1" applyBorder="1" applyAlignment="1">
      <alignment vertical="center"/>
    </xf>
    <xf numFmtId="0" fontId="2" fillId="4" borderId="1" xfId="0" applyFont="1" applyFill="1" applyBorder="1" applyAlignment="1">
      <alignment vertical="center" wrapText="1"/>
    </xf>
    <xf numFmtId="0" fontId="2" fillId="4" borderId="1" xfId="0" applyFont="1" applyFill="1" applyBorder="1" applyAlignment="1">
      <alignment horizontal="left" vertical="center" wrapText="1"/>
    </xf>
    <xf numFmtId="22" fontId="5" fillId="6" borderId="1" xfId="0" applyNumberFormat="1" applyFont="1" applyFill="1" applyBorder="1" applyAlignment="1">
      <alignment horizontal="right" vertical="center" wrapText="1"/>
    </xf>
    <xf numFmtId="0" fontId="6" fillId="2" borderId="1" xfId="0" applyFont="1" applyFill="1" applyBorder="1" applyAlignment="1">
      <alignment horizontal="left" vertical="center" wrapText="1"/>
    </xf>
    <xf numFmtId="0" fontId="0" fillId="4" borderId="1" xfId="0" applyFill="1" applyBorder="1" applyAlignment="1">
      <alignment horizontal="left" vertical="center"/>
    </xf>
    <xf numFmtId="164" fontId="2" fillId="4" borderId="1" xfId="0" applyNumberFormat="1" applyFont="1" applyFill="1" applyBorder="1" applyAlignment="1">
      <alignment horizontal="left" vertical="center" wrapText="1"/>
    </xf>
    <xf numFmtId="1" fontId="1" fillId="5" borderId="1" xfId="0" applyNumberFormat="1" applyFont="1" applyFill="1" applyBorder="1" applyAlignment="1">
      <alignment horizontal="left" vertical="center" wrapText="1"/>
    </xf>
    <xf numFmtId="1" fontId="1" fillId="2" borderId="1" xfId="0" applyNumberFormat="1" applyFont="1" applyFill="1" applyBorder="1" applyAlignment="1">
      <alignment horizontal="left" vertical="center" wrapText="1"/>
    </xf>
    <xf numFmtId="1" fontId="1" fillId="6" borderId="1" xfId="0" applyNumberFormat="1" applyFont="1" applyFill="1" applyBorder="1" applyAlignment="1">
      <alignment horizontal="left" vertical="center" wrapText="1"/>
    </xf>
    <xf numFmtId="1" fontId="1" fillId="3" borderId="1" xfId="0" applyNumberFormat="1" applyFont="1" applyFill="1" applyBorder="1" applyAlignment="1">
      <alignment horizontal="left" vertical="center" wrapText="1"/>
    </xf>
    <xf numFmtId="1" fontId="1" fillId="4" borderId="1" xfId="0" applyNumberFormat="1" applyFont="1" applyFill="1" applyBorder="1" applyAlignment="1">
      <alignment horizontal="left" vertical="center" wrapText="1"/>
    </xf>
    <xf numFmtId="1" fontId="0" fillId="0" borderId="1" xfId="0" applyNumberFormat="1" applyBorder="1" applyAlignment="1">
      <alignment horizontal="left" vertical="center"/>
    </xf>
    <xf numFmtId="1" fontId="2" fillId="5" borderId="1" xfId="0" applyNumberFormat="1" applyFont="1" applyFill="1" applyBorder="1" applyAlignment="1">
      <alignment horizontal="left" vertical="center" wrapText="1"/>
    </xf>
    <xf numFmtId="1" fontId="0" fillId="5" borderId="1" xfId="0" applyNumberFormat="1" applyFill="1" applyBorder="1" applyAlignment="1">
      <alignment horizontal="left" vertical="center"/>
    </xf>
    <xf numFmtId="1" fontId="0" fillId="6" borderId="1" xfId="0" applyNumberFormat="1" applyFill="1" applyBorder="1" applyAlignment="1">
      <alignment horizontal="left" vertical="center"/>
    </xf>
    <xf numFmtId="1" fontId="1" fillId="7" borderId="1" xfId="0" applyNumberFormat="1" applyFont="1" applyFill="1" applyBorder="1" applyAlignment="1">
      <alignment horizontal="left" vertical="center" wrapText="1"/>
    </xf>
    <xf numFmtId="1" fontId="2" fillId="2" borderId="1" xfId="0" applyNumberFormat="1" applyFont="1" applyFill="1" applyBorder="1" applyAlignment="1">
      <alignment horizontal="left" vertical="center" wrapText="1"/>
    </xf>
    <xf numFmtId="1" fontId="2" fillId="4" borderId="1" xfId="0" applyNumberFormat="1" applyFont="1" applyFill="1" applyBorder="1" applyAlignment="1">
      <alignment horizontal="left" vertical="center" wrapText="1"/>
    </xf>
    <xf numFmtId="1" fontId="2" fillId="6" borderId="1" xfId="0" applyNumberFormat="1" applyFont="1" applyFill="1" applyBorder="1" applyAlignment="1">
      <alignment horizontal="left" vertical="center" wrapText="1"/>
    </xf>
    <xf numFmtId="1" fontId="2" fillId="3" borderId="1" xfId="0" applyNumberFormat="1" applyFont="1" applyFill="1" applyBorder="1" applyAlignment="1">
      <alignment horizontal="left" vertical="center" wrapText="1"/>
    </xf>
    <xf numFmtId="1" fontId="0" fillId="4" borderId="1" xfId="0" applyNumberFormat="1" applyFill="1" applyBorder="1" applyAlignment="1">
      <alignment horizontal="left" vertical="center"/>
    </xf>
    <xf numFmtId="0" fontId="10" fillId="11" borderId="4" xfId="0" applyFont="1" applyFill="1" applyBorder="1" applyAlignment="1">
      <alignment horizontal="center" wrapText="1"/>
    </xf>
    <xf numFmtId="0" fontId="10" fillId="11" borderId="4" xfId="0" applyFont="1" applyFill="1" applyBorder="1" applyAlignment="1">
      <alignment wrapText="1"/>
    </xf>
    <xf numFmtId="0" fontId="11" fillId="9" borderId="7" xfId="0" applyFont="1" applyFill="1" applyBorder="1" applyAlignment="1">
      <alignment horizontal="center" wrapText="1"/>
    </xf>
    <xf numFmtId="0" fontId="12" fillId="9" borderId="4" xfId="0" applyFont="1" applyFill="1" applyBorder="1" applyAlignment="1">
      <alignment wrapText="1"/>
    </xf>
    <xf numFmtId="0" fontId="3" fillId="2" borderId="4" xfId="1" applyFill="1" applyBorder="1" applyAlignment="1">
      <alignment horizontal="center" wrapText="1"/>
    </xf>
    <xf numFmtId="0" fontId="11" fillId="9" borderId="4" xfId="0" applyFont="1" applyFill="1" applyBorder="1" applyAlignment="1">
      <alignment horizontal="center" wrapText="1"/>
    </xf>
    <xf numFmtId="0" fontId="3" fillId="0" borderId="4" xfId="1" applyBorder="1" applyAlignment="1">
      <alignment horizontal="center" wrapText="1"/>
    </xf>
    <xf numFmtId="0" fontId="0" fillId="0" borderId="5" xfId="0" applyBorder="1" applyAlignment="1">
      <alignment wrapText="1"/>
    </xf>
    <xf numFmtId="0" fontId="11" fillId="14" borderId="7" xfId="0" applyFont="1" applyFill="1" applyBorder="1" applyAlignment="1">
      <alignment horizontal="center" wrapText="1"/>
    </xf>
    <xf numFmtId="0" fontId="12" fillId="14" borderId="4" xfId="0" applyFont="1" applyFill="1" applyBorder="1" applyAlignment="1">
      <alignment wrapText="1"/>
    </xf>
    <xf numFmtId="0" fontId="11" fillId="14" borderId="4" xfId="0" applyFont="1" applyFill="1" applyBorder="1" applyAlignment="1">
      <alignment horizontal="center" wrapText="1"/>
    </xf>
    <xf numFmtId="0" fontId="11" fillId="15" borderId="7" xfId="0" applyFont="1" applyFill="1" applyBorder="1" applyAlignment="1">
      <alignment horizontal="center" wrapText="1"/>
    </xf>
    <xf numFmtId="0" fontId="12" fillId="15" borderId="4" xfId="0" applyFont="1" applyFill="1" applyBorder="1" applyAlignment="1">
      <alignment wrapText="1"/>
    </xf>
    <xf numFmtId="0" fontId="11" fillId="15" borderId="4" xfId="0" applyFont="1" applyFill="1" applyBorder="1" applyAlignment="1">
      <alignment horizontal="center" wrapText="1"/>
    </xf>
    <xf numFmtId="0" fontId="12" fillId="15" borderId="8" xfId="0" applyFont="1" applyFill="1" applyBorder="1" applyAlignment="1">
      <alignment wrapText="1"/>
    </xf>
    <xf numFmtId="0" fontId="11" fillId="12" borderId="7" xfId="0" applyFont="1" applyFill="1" applyBorder="1" applyAlignment="1">
      <alignment horizontal="center" wrapText="1"/>
    </xf>
    <xf numFmtId="0" fontId="12" fillId="12" borderId="4" xfId="0" applyFont="1" applyFill="1" applyBorder="1" applyAlignment="1">
      <alignment wrapText="1"/>
    </xf>
    <xf numFmtId="0" fontId="11" fillId="12" borderId="4" xfId="0" applyFont="1" applyFill="1" applyBorder="1" applyAlignment="1">
      <alignment horizontal="center" wrapText="1"/>
    </xf>
    <xf numFmtId="0" fontId="11" fillId="13" borderId="7" xfId="0" applyFont="1" applyFill="1" applyBorder="1" applyAlignment="1">
      <alignment horizontal="center" wrapText="1"/>
    </xf>
    <xf numFmtId="0" fontId="12" fillId="13" borderId="4" xfId="0" applyFont="1" applyFill="1" applyBorder="1" applyAlignment="1">
      <alignment wrapText="1"/>
    </xf>
    <xf numFmtId="0" fontId="11" fillId="13" borderId="4" xfId="0" applyFont="1" applyFill="1" applyBorder="1" applyAlignment="1">
      <alignment horizontal="center" wrapText="1"/>
    </xf>
    <xf numFmtId="0" fontId="10" fillId="12" borderId="7" xfId="0" applyFont="1" applyFill="1" applyBorder="1" applyAlignment="1">
      <alignment horizontal="center" wrapText="1"/>
    </xf>
    <xf numFmtId="0" fontId="10" fillId="13" borderId="7" xfId="0" applyFont="1" applyFill="1" applyBorder="1" applyAlignment="1">
      <alignment horizontal="center" wrapText="1"/>
    </xf>
    <xf numFmtId="0" fontId="14" fillId="13" borderId="4" xfId="0" applyFont="1" applyFill="1" applyBorder="1" applyAlignment="1">
      <alignment wrapText="1"/>
    </xf>
    <xf numFmtId="0" fontId="13" fillId="0" borderId="5" xfId="0" applyFont="1" applyBorder="1" applyAlignment="1">
      <alignment wrapText="1"/>
    </xf>
    <xf numFmtId="0" fontId="10" fillId="11" borderId="12" xfId="0" applyFont="1" applyFill="1" applyBorder="1" applyAlignment="1">
      <alignment wrapText="1"/>
    </xf>
    <xf numFmtId="0" fontId="0" fillId="0" borderId="6" xfId="0" applyBorder="1" applyAlignment="1">
      <alignment wrapText="1"/>
    </xf>
    <xf numFmtId="0" fontId="10" fillId="12" borderId="14" xfId="0" applyFont="1" applyFill="1" applyBorder="1" applyAlignment="1">
      <alignment wrapText="1"/>
    </xf>
    <xf numFmtId="0" fontId="10" fillId="13" borderId="14" xfId="0" applyFont="1" applyFill="1" applyBorder="1" applyAlignment="1">
      <alignment wrapText="1"/>
    </xf>
    <xf numFmtId="0" fontId="10" fillId="14" borderId="14" xfId="0" applyFont="1" applyFill="1" applyBorder="1" applyAlignment="1">
      <alignment wrapText="1"/>
    </xf>
    <xf numFmtId="0" fontId="10" fillId="9" borderId="14" xfId="0" applyFont="1" applyFill="1" applyBorder="1" applyAlignment="1">
      <alignment wrapText="1"/>
    </xf>
    <xf numFmtId="0" fontId="10" fillId="15" borderId="14" xfId="0" applyFont="1" applyFill="1" applyBorder="1" applyAlignment="1">
      <alignment wrapText="1"/>
    </xf>
    <xf numFmtId="0" fontId="0" fillId="2" borderId="14" xfId="0" applyFill="1" applyBorder="1" applyAlignment="1">
      <alignment wrapText="1"/>
    </xf>
    <xf numFmtId="0" fontId="10" fillId="2" borderId="15" xfId="0" applyFont="1" applyFill="1" applyBorder="1" applyAlignment="1">
      <alignment horizontal="center" wrapText="1"/>
    </xf>
    <xf numFmtId="0" fontId="10" fillId="2" borderId="16" xfId="0" applyFont="1" applyFill="1" applyBorder="1" applyAlignment="1">
      <alignment horizontal="center" wrapText="1"/>
    </xf>
    <xf numFmtId="0" fontId="12" fillId="14" borderId="8" xfId="0" applyFont="1" applyFill="1" applyBorder="1" applyAlignment="1">
      <alignment wrapText="1"/>
    </xf>
    <xf numFmtId="0" fontId="14" fillId="13" borderId="8" xfId="0" applyFont="1" applyFill="1" applyBorder="1" applyAlignment="1">
      <alignment wrapText="1"/>
    </xf>
    <xf numFmtId="0" fontId="12" fillId="12" borderId="17" xfId="0" applyFont="1" applyFill="1" applyBorder="1" applyAlignment="1">
      <alignment wrapText="1"/>
    </xf>
    <xf numFmtId="0" fontId="11" fillId="16" borderId="7" xfId="0" applyFont="1" applyFill="1" applyBorder="1" applyAlignment="1">
      <alignment horizontal="center" wrapText="1"/>
    </xf>
    <xf numFmtId="0" fontId="12" fillId="16" borderId="8" xfId="0" applyFont="1" applyFill="1" applyBorder="1" applyAlignment="1">
      <alignment wrapText="1"/>
    </xf>
    <xf numFmtId="0" fontId="4" fillId="0" borderId="0" xfId="0" applyFont="1" applyAlignment="1">
      <alignment vertical="center"/>
    </xf>
    <xf numFmtId="0" fontId="15" fillId="0" borderId="0" xfId="0" applyFont="1" applyAlignment="1">
      <alignment vertical="center"/>
    </xf>
    <xf numFmtId="0" fontId="12" fillId="12" borderId="8" xfId="0" applyFont="1" applyFill="1" applyBorder="1" applyAlignment="1">
      <alignment wrapText="1"/>
    </xf>
    <xf numFmtId="164" fontId="2" fillId="8" borderId="1" xfId="0" applyNumberFormat="1" applyFont="1" applyFill="1" applyBorder="1" applyAlignment="1">
      <alignment horizontal="left" vertical="center" wrapText="1"/>
    </xf>
    <xf numFmtId="0" fontId="2" fillId="8" borderId="1" xfId="0" applyFont="1" applyFill="1" applyBorder="1" applyAlignment="1">
      <alignment horizontal="left" vertical="center" wrapText="1"/>
    </xf>
    <xf numFmtId="0" fontId="0" fillId="8" borderId="1" xfId="0" applyFill="1" applyBorder="1" applyAlignment="1">
      <alignment horizontal="left" vertical="center"/>
    </xf>
    <xf numFmtId="164" fontId="0" fillId="8" borderId="1" xfId="0" applyNumberFormat="1" applyFill="1" applyBorder="1" applyAlignment="1">
      <alignment horizontal="left" vertical="center"/>
    </xf>
    <xf numFmtId="0" fontId="0" fillId="0" borderId="0" xfId="0" applyAlignment="1">
      <alignment vertical="center" wrapText="1"/>
    </xf>
    <xf numFmtId="0" fontId="6" fillId="4" borderId="1" xfId="0" applyFont="1" applyFill="1" applyBorder="1" applyAlignment="1">
      <alignment horizontal="left" vertical="center" wrapText="1"/>
    </xf>
    <xf numFmtId="0" fontId="0" fillId="4" borderId="1" xfId="0" applyFill="1" applyBorder="1" applyAlignment="1">
      <alignment horizontal="left" vertical="center" wrapText="1"/>
    </xf>
    <xf numFmtId="0" fontId="3" fillId="4" borderId="1" xfId="1" applyFill="1" applyBorder="1" applyAlignment="1">
      <alignment horizontal="left" vertical="center" wrapText="1"/>
    </xf>
    <xf numFmtId="0" fontId="4" fillId="4" borderId="1" xfId="0" applyFont="1" applyFill="1" applyBorder="1" applyAlignment="1">
      <alignment horizontal="left" vertical="center"/>
    </xf>
    <xf numFmtId="2" fontId="0" fillId="4" borderId="1" xfId="0" applyNumberFormat="1" applyFill="1" applyBorder="1" applyAlignment="1">
      <alignment horizontal="left" vertical="center"/>
    </xf>
    <xf numFmtId="0" fontId="16" fillId="0" borderId="0" xfId="0" applyFont="1" applyAlignment="1">
      <alignment vertical="center"/>
    </xf>
    <xf numFmtId="0" fontId="16" fillId="0" borderId="1" xfId="0" applyFont="1" applyBorder="1" applyAlignment="1">
      <alignment vertical="center"/>
    </xf>
    <xf numFmtId="0" fontId="16" fillId="0" borderId="1" xfId="0" applyFont="1" applyBorder="1" applyAlignment="1">
      <alignment horizontal="center" vertical="center"/>
    </xf>
    <xf numFmtId="0" fontId="17" fillId="12" borderId="7" xfId="0" applyFont="1" applyFill="1" applyBorder="1" applyAlignment="1">
      <alignment horizontal="center" wrapText="1"/>
    </xf>
    <xf numFmtId="0" fontId="18" fillId="12" borderId="4" xfId="0" applyFont="1" applyFill="1" applyBorder="1" applyAlignment="1">
      <alignment wrapText="1"/>
    </xf>
    <xf numFmtId="0" fontId="19" fillId="12" borderId="14" xfId="0" applyFont="1" applyFill="1" applyBorder="1" applyAlignment="1">
      <alignment wrapText="1"/>
    </xf>
    <xf numFmtId="0" fontId="19" fillId="13" borderId="14" xfId="0" applyFont="1" applyFill="1" applyBorder="1" applyAlignment="1">
      <alignment wrapText="1"/>
    </xf>
    <xf numFmtId="0" fontId="19" fillId="12" borderId="7" xfId="0" applyFont="1" applyFill="1" applyBorder="1" applyAlignment="1">
      <alignment horizontal="center" wrapText="1"/>
    </xf>
    <xf numFmtId="0" fontId="19" fillId="14" borderId="14" xfId="0" applyFont="1" applyFill="1" applyBorder="1" applyAlignment="1">
      <alignment wrapText="1"/>
    </xf>
    <xf numFmtId="0" fontId="17" fillId="14" borderId="7" xfId="0" applyFont="1" applyFill="1" applyBorder="1" applyAlignment="1">
      <alignment horizontal="center" wrapText="1"/>
    </xf>
    <xf numFmtId="0" fontId="18" fillId="14" borderId="4" xfId="0" applyFont="1" applyFill="1" applyBorder="1" applyAlignment="1">
      <alignment wrapText="1"/>
    </xf>
    <xf numFmtId="0" fontId="19" fillId="9" borderId="14" xfId="0" applyFont="1" applyFill="1" applyBorder="1" applyAlignment="1">
      <alignment wrapText="1"/>
    </xf>
    <xf numFmtId="0" fontId="17" fillId="13" borderId="7" xfId="0" applyFont="1" applyFill="1" applyBorder="1" applyAlignment="1">
      <alignment horizontal="center" wrapText="1"/>
    </xf>
    <xf numFmtId="0" fontId="18" fillId="13" borderId="4" xfId="0" applyFont="1" applyFill="1" applyBorder="1" applyAlignment="1">
      <alignment wrapText="1"/>
    </xf>
    <xf numFmtId="0" fontId="19" fillId="15" borderId="14" xfId="0" applyFont="1" applyFill="1" applyBorder="1" applyAlignment="1">
      <alignment wrapText="1"/>
    </xf>
    <xf numFmtId="0" fontId="17" fillId="15" borderId="7" xfId="0" applyFont="1" applyFill="1" applyBorder="1" applyAlignment="1">
      <alignment horizontal="center" wrapText="1"/>
    </xf>
    <xf numFmtId="0" fontId="18" fillId="15" borderId="4" xfId="0" applyFont="1" applyFill="1" applyBorder="1" applyAlignment="1">
      <alignment wrapText="1"/>
    </xf>
    <xf numFmtId="0" fontId="17" fillId="9" borderId="7" xfId="0" applyFont="1" applyFill="1" applyBorder="1" applyAlignment="1">
      <alignment horizontal="center" wrapText="1"/>
    </xf>
    <xf numFmtId="0" fontId="18" fillId="9" borderId="4" xfId="0" applyFont="1" applyFill="1" applyBorder="1" applyAlignment="1">
      <alignment wrapText="1"/>
    </xf>
    <xf numFmtId="0" fontId="19" fillId="13" borderId="7" xfId="0" applyFont="1" applyFill="1" applyBorder="1" applyAlignment="1">
      <alignment horizontal="center" wrapText="1"/>
    </xf>
    <xf numFmtId="0" fontId="20" fillId="13" borderId="4" xfId="0" applyFont="1" applyFill="1" applyBorder="1" applyAlignment="1">
      <alignment wrapText="1"/>
    </xf>
    <xf numFmtId="0" fontId="18" fillId="14" borderId="8" xfId="0" applyFont="1" applyFill="1" applyBorder="1" applyAlignment="1">
      <alignment wrapText="1"/>
    </xf>
    <xf numFmtId="0" fontId="18" fillId="12" borderId="8" xfId="0" applyFont="1" applyFill="1" applyBorder="1" applyAlignment="1">
      <alignment wrapText="1"/>
    </xf>
    <xf numFmtId="0" fontId="16" fillId="4" borderId="0" xfId="0" applyFont="1" applyFill="1"/>
    <xf numFmtId="0" fontId="21" fillId="0" borderId="0" xfId="0" applyFont="1"/>
    <xf numFmtId="0" fontId="21" fillId="18" borderId="0" xfId="0" applyFont="1" applyFill="1"/>
    <xf numFmtId="0" fontId="21" fillId="4" borderId="1" xfId="0" applyFont="1" applyFill="1" applyBorder="1" applyAlignment="1">
      <alignment horizontal="left" vertical="center"/>
    </xf>
    <xf numFmtId="164" fontId="22" fillId="4" borderId="1" xfId="0" applyNumberFormat="1" applyFont="1" applyFill="1" applyBorder="1" applyAlignment="1">
      <alignment horizontal="left" vertical="center" wrapText="1"/>
    </xf>
    <xf numFmtId="0" fontId="21" fillId="17" borderId="0" xfId="0" applyFont="1" applyFill="1"/>
    <xf numFmtId="0" fontId="21" fillId="0" borderId="0" xfId="0" applyFont="1" applyAlignment="1">
      <alignment horizontal="center"/>
    </xf>
    <xf numFmtId="0" fontId="0" fillId="19" borderId="0" xfId="0" applyFill="1" applyAlignment="1">
      <alignment vertical="center"/>
    </xf>
    <xf numFmtId="0" fontId="0" fillId="20" borderId="0" xfId="0" applyFill="1" applyAlignment="1">
      <alignment vertical="center"/>
    </xf>
    <xf numFmtId="0" fontId="0" fillId="21" borderId="0" xfId="0" applyFill="1" applyAlignment="1">
      <alignment vertical="center"/>
    </xf>
    <xf numFmtId="0" fontId="0" fillId="22" borderId="0" xfId="0" applyFill="1" applyAlignment="1">
      <alignment vertical="center"/>
    </xf>
    <xf numFmtId="0" fontId="21" fillId="23" borderId="0" xfId="0" applyFont="1" applyFill="1"/>
    <xf numFmtId="0" fontId="15" fillId="0" borderId="1" xfId="0" applyFont="1" applyBorder="1" applyAlignment="1">
      <alignment horizontal="left" vertical="center"/>
    </xf>
    <xf numFmtId="0" fontId="13" fillId="0" borderId="1" xfId="0" applyFont="1" applyBorder="1" applyAlignment="1">
      <alignment horizontal="left" vertical="center"/>
    </xf>
    <xf numFmtId="2" fontId="13" fillId="24" borderId="1" xfId="0" applyNumberFormat="1" applyFont="1" applyFill="1" applyBorder="1" applyAlignment="1">
      <alignment horizontal="left" vertical="center"/>
    </xf>
    <xf numFmtId="0" fontId="4" fillId="22" borderId="1" xfId="0" applyFont="1" applyFill="1" applyBorder="1" applyAlignment="1">
      <alignment horizontal="left" vertical="center"/>
    </xf>
    <xf numFmtId="0" fontId="16" fillId="17" borderId="1" xfId="0" applyFont="1" applyFill="1" applyBorder="1" applyAlignment="1">
      <alignment horizontal="left" vertical="center"/>
    </xf>
    <xf numFmtId="0" fontId="11" fillId="12" borderId="1" xfId="0" applyFont="1" applyFill="1" applyBorder="1" applyAlignment="1">
      <alignment horizontal="left" wrapText="1"/>
    </xf>
    <xf numFmtId="0" fontId="12" fillId="12" borderId="1" xfId="0" applyFont="1" applyFill="1" applyBorder="1" applyAlignment="1">
      <alignment horizontal="left" wrapText="1"/>
    </xf>
    <xf numFmtId="0" fontId="9" fillId="4" borderId="1" xfId="0" applyFont="1" applyFill="1" applyBorder="1" applyAlignment="1">
      <alignment horizontal="left" vertical="center"/>
    </xf>
    <xf numFmtId="2" fontId="9" fillId="24" borderId="1" xfId="0" applyNumberFormat="1" applyFont="1" applyFill="1" applyBorder="1" applyAlignment="1">
      <alignment horizontal="left" vertical="center"/>
    </xf>
    <xf numFmtId="2" fontId="0" fillId="22" borderId="1" xfId="0" applyNumberFormat="1" applyFill="1" applyBorder="1" applyAlignment="1">
      <alignment horizontal="left" vertical="center"/>
    </xf>
    <xf numFmtId="2" fontId="22" fillId="17" borderId="1" xfId="0" applyNumberFormat="1" applyFont="1" applyFill="1" applyBorder="1" applyAlignment="1">
      <alignment horizontal="left" vertical="center" wrapText="1"/>
    </xf>
    <xf numFmtId="2" fontId="0" fillId="0" borderId="1" xfId="0" applyNumberFormat="1" applyBorder="1" applyAlignment="1">
      <alignment horizontal="left" vertical="center"/>
    </xf>
    <xf numFmtId="0" fontId="11" fillId="14" borderId="1" xfId="0" applyFont="1" applyFill="1" applyBorder="1" applyAlignment="1">
      <alignment horizontal="left" wrapText="1"/>
    </xf>
    <xf numFmtId="0" fontId="12" fillId="14" borderId="1" xfId="0" applyFont="1" applyFill="1" applyBorder="1" applyAlignment="1">
      <alignment horizontal="left" wrapText="1"/>
    </xf>
    <xf numFmtId="0" fontId="11" fillId="15" borderId="1" xfId="0" applyFont="1" applyFill="1" applyBorder="1" applyAlignment="1">
      <alignment horizontal="left" wrapText="1"/>
    </xf>
    <xf numFmtId="0" fontId="12" fillId="15" borderId="1" xfId="0" applyFont="1" applyFill="1" applyBorder="1" applyAlignment="1">
      <alignment horizontal="left" wrapText="1"/>
    </xf>
    <xf numFmtId="0" fontId="11" fillId="13" borderId="1" xfId="0" applyFont="1" applyFill="1" applyBorder="1" applyAlignment="1">
      <alignment horizontal="left" wrapText="1"/>
    </xf>
    <xf numFmtId="0" fontId="12" fillId="13" borderId="1" xfId="0" applyFont="1" applyFill="1" applyBorder="1" applyAlignment="1">
      <alignment horizontal="left" wrapText="1"/>
    </xf>
    <xf numFmtId="0" fontId="11" fillId="9" borderId="1" xfId="0" applyFont="1" applyFill="1" applyBorder="1" applyAlignment="1">
      <alignment horizontal="left" wrapText="1"/>
    </xf>
    <xf numFmtId="0" fontId="12" fillId="9" borderId="1" xfId="0" applyFont="1" applyFill="1" applyBorder="1" applyAlignment="1">
      <alignment horizontal="left" wrapText="1"/>
    </xf>
    <xf numFmtId="0" fontId="10" fillId="12" borderId="1" xfId="0" applyFont="1" applyFill="1" applyBorder="1" applyAlignment="1">
      <alignment horizontal="left" wrapText="1"/>
    </xf>
    <xf numFmtId="0" fontId="10" fillId="13" borderId="1" xfId="0" applyFont="1" applyFill="1" applyBorder="1" applyAlignment="1">
      <alignment horizontal="left" wrapText="1"/>
    </xf>
    <xf numFmtId="0" fontId="14" fillId="13" borderId="1" xfId="0" applyFont="1" applyFill="1" applyBorder="1" applyAlignment="1">
      <alignment horizontal="left" wrapText="1"/>
    </xf>
    <xf numFmtId="2" fontId="0" fillId="0" borderId="0" xfId="0" applyNumberFormat="1" applyAlignment="1">
      <alignment horizontal="left" vertical="center"/>
    </xf>
    <xf numFmtId="0" fontId="15" fillId="0" borderId="0" xfId="0" applyFont="1" applyAlignment="1">
      <alignment horizontal="left" vertical="center"/>
    </xf>
    <xf numFmtId="0" fontId="10" fillId="12" borderId="14" xfId="0" applyFont="1" applyFill="1" applyBorder="1" applyAlignment="1">
      <alignment horizontal="left" wrapText="1"/>
    </xf>
    <xf numFmtId="0" fontId="10" fillId="13" borderId="14" xfId="0" applyFont="1" applyFill="1" applyBorder="1" applyAlignment="1">
      <alignment horizontal="left" wrapText="1"/>
    </xf>
    <xf numFmtId="0" fontId="10" fillId="14" borderId="14" xfId="0" applyFont="1" applyFill="1" applyBorder="1" applyAlignment="1">
      <alignment horizontal="left" wrapText="1"/>
    </xf>
    <xf numFmtId="0" fontId="10" fillId="9" borderId="14" xfId="0" applyFont="1" applyFill="1" applyBorder="1" applyAlignment="1">
      <alignment horizontal="left" wrapText="1"/>
    </xf>
    <xf numFmtId="0" fontId="10" fillId="15" borderId="14" xfId="0" applyFont="1" applyFill="1" applyBorder="1" applyAlignment="1">
      <alignment horizontal="left" wrapText="1"/>
    </xf>
    <xf numFmtId="0" fontId="0" fillId="0" borderId="0" xfId="0" applyAlignment="1">
      <alignment horizontal="left"/>
    </xf>
    <xf numFmtId="2" fontId="0" fillId="5" borderId="1" xfId="0" applyNumberFormat="1" applyFill="1" applyBorder="1" applyAlignment="1">
      <alignment horizontal="left" vertical="center"/>
    </xf>
    <xf numFmtId="0" fontId="0" fillId="0" borderId="1" xfId="0" applyBorder="1" applyAlignment="1">
      <alignment horizontal="left" wrapText="1"/>
    </xf>
    <xf numFmtId="2" fontId="0" fillId="26" borderId="1" xfId="0" applyNumberFormat="1" applyFill="1" applyBorder="1" applyAlignment="1">
      <alignment horizontal="left"/>
    </xf>
    <xf numFmtId="2" fontId="0" fillId="25" borderId="1" xfId="0" applyNumberFormat="1" applyFill="1" applyBorder="1" applyAlignment="1">
      <alignment horizontal="left"/>
    </xf>
    <xf numFmtId="2" fontId="0" fillId="0" borderId="1" xfId="0" applyNumberFormat="1" applyBorder="1" applyAlignment="1">
      <alignment horizontal="left"/>
    </xf>
    <xf numFmtId="2" fontId="0" fillId="6" borderId="1" xfId="0" applyNumberFormat="1" applyFill="1" applyBorder="1" applyAlignment="1">
      <alignment horizontal="left"/>
    </xf>
    <xf numFmtId="0" fontId="11" fillId="12" borderId="18" xfId="0" applyFont="1" applyFill="1" applyBorder="1" applyAlignment="1">
      <alignment horizontal="center" wrapText="1"/>
    </xf>
    <xf numFmtId="0" fontId="0" fillId="5" borderId="19" xfId="0" applyFill="1" applyBorder="1" applyAlignment="1">
      <alignment vertical="center"/>
    </xf>
    <xf numFmtId="0" fontId="11" fillId="12" borderId="1" xfId="0" applyFont="1" applyFill="1" applyBorder="1" applyAlignment="1">
      <alignment horizontal="center" wrapText="1"/>
    </xf>
    <xf numFmtId="0" fontId="12" fillId="12" borderId="1" xfId="0" applyFont="1" applyFill="1" applyBorder="1" applyAlignment="1">
      <alignment wrapText="1"/>
    </xf>
    <xf numFmtId="0" fontId="0" fillId="27" borderId="1" xfId="0" applyFill="1" applyBorder="1" applyAlignment="1">
      <alignment horizontal="left" vertical="center"/>
    </xf>
    <xf numFmtId="0" fontId="23" fillId="27" borderId="1" xfId="0" applyFont="1" applyFill="1" applyBorder="1" applyAlignment="1">
      <alignment horizontal="left" vertical="center"/>
    </xf>
    <xf numFmtId="0" fontId="15" fillId="4" borderId="1" xfId="0" applyFont="1" applyFill="1" applyBorder="1" applyAlignment="1">
      <alignment horizontal="left" vertical="center"/>
    </xf>
    <xf numFmtId="2" fontId="15" fillId="24" borderId="1" xfId="0" applyNumberFormat="1" applyFont="1" applyFill="1" applyBorder="1" applyAlignment="1">
      <alignment horizontal="left"/>
    </xf>
    <xf numFmtId="2" fontId="15" fillId="22" borderId="1" xfId="0" applyNumberFormat="1" applyFont="1" applyFill="1" applyBorder="1" applyAlignment="1">
      <alignment horizontal="left"/>
    </xf>
    <xf numFmtId="2" fontId="15" fillId="17" borderId="1" xfId="0" applyNumberFormat="1" applyFont="1" applyFill="1" applyBorder="1" applyAlignment="1">
      <alignment horizontal="left"/>
    </xf>
    <xf numFmtId="2" fontId="15" fillId="0" borderId="1" xfId="0" applyNumberFormat="1" applyFont="1" applyBorder="1" applyAlignment="1">
      <alignment horizontal="left"/>
    </xf>
    <xf numFmtId="2" fontId="15" fillId="26" borderId="1" xfId="0" applyNumberFormat="1" applyFont="1" applyFill="1" applyBorder="1" applyAlignment="1">
      <alignment horizontal="left"/>
    </xf>
    <xf numFmtId="2" fontId="15" fillId="6" borderId="1" xfId="0" applyNumberFormat="1" applyFont="1" applyFill="1" applyBorder="1" applyAlignment="1">
      <alignment horizontal="left"/>
    </xf>
    <xf numFmtId="0" fontId="21" fillId="4" borderId="19" xfId="0" applyFont="1" applyFill="1" applyBorder="1" applyAlignment="1">
      <alignment horizontal="left" vertical="center"/>
    </xf>
    <xf numFmtId="164" fontId="22" fillId="4" borderId="19" xfId="0" applyNumberFormat="1" applyFont="1" applyFill="1" applyBorder="1" applyAlignment="1">
      <alignment horizontal="left" vertical="center" wrapText="1"/>
    </xf>
    <xf numFmtId="0" fontId="1" fillId="2" borderId="19" xfId="0" applyFont="1" applyFill="1" applyBorder="1" applyAlignment="1">
      <alignment horizontal="left" vertical="center" wrapText="1"/>
    </xf>
    <xf numFmtId="0" fontId="21" fillId="0" borderId="1" xfId="0" applyFont="1" applyBorder="1"/>
    <xf numFmtId="0" fontId="15" fillId="0" borderId="1" xfId="0" applyFont="1" applyBorder="1" applyAlignment="1">
      <alignment vertical="center"/>
    </xf>
    <xf numFmtId="0" fontId="0" fillId="0" borderId="1" xfId="0" applyBorder="1" applyAlignment="1">
      <alignment horizontal="left" vertical="center" wrapText="1"/>
    </xf>
    <xf numFmtId="166" fontId="0" fillId="0" borderId="1" xfId="0" applyNumberFormat="1" applyBorder="1" applyAlignment="1">
      <alignment horizontal="left" vertical="center"/>
    </xf>
    <xf numFmtId="0" fontId="24" fillId="27" borderId="7" xfId="0" applyFont="1" applyFill="1" applyBorder="1" applyAlignment="1">
      <alignment vertical="center"/>
    </xf>
    <xf numFmtId="0" fontId="11" fillId="9" borderId="1" xfId="0" applyFont="1" applyFill="1" applyBorder="1" applyAlignment="1">
      <alignment horizontal="center" wrapText="1"/>
    </xf>
    <xf numFmtId="0" fontId="24" fillId="27" borderId="4" xfId="0" applyFont="1" applyFill="1" applyBorder="1" applyAlignment="1">
      <alignment vertical="center"/>
    </xf>
    <xf numFmtId="0" fontId="12" fillId="9" borderId="1" xfId="0" applyFont="1" applyFill="1" applyBorder="1" applyAlignment="1">
      <alignment wrapText="1"/>
    </xf>
    <xf numFmtId="0" fontId="17" fillId="9" borderId="1" xfId="0" applyFont="1" applyFill="1" applyBorder="1" applyAlignment="1">
      <alignment horizontal="center" wrapText="1"/>
    </xf>
    <xf numFmtId="0" fontId="17" fillId="15" borderId="18" xfId="0" applyFont="1" applyFill="1" applyBorder="1" applyAlignment="1">
      <alignment horizontal="center" wrapText="1"/>
    </xf>
    <xf numFmtId="0" fontId="23" fillId="27" borderId="4" xfId="0" applyFont="1" applyFill="1" applyBorder="1" applyAlignment="1">
      <alignment vertical="center"/>
    </xf>
    <xf numFmtId="0" fontId="18" fillId="9" borderId="1" xfId="0" applyFont="1" applyFill="1" applyBorder="1" applyAlignment="1">
      <alignment wrapText="1"/>
    </xf>
    <xf numFmtId="0" fontId="18" fillId="15" borderId="17" xfId="0" applyFont="1" applyFill="1" applyBorder="1" applyAlignment="1">
      <alignment wrapText="1"/>
    </xf>
    <xf numFmtId="0" fontId="0" fillId="17" borderId="0" xfId="0" applyFill="1" applyAlignment="1">
      <alignment vertical="center"/>
    </xf>
    <xf numFmtId="0" fontId="0" fillId="23" borderId="0" xfId="0" applyFill="1" applyAlignment="1">
      <alignment vertical="center"/>
    </xf>
    <xf numFmtId="166" fontId="0" fillId="0" borderId="0" xfId="0" applyNumberFormat="1" applyAlignment="1">
      <alignment horizontal="left" vertical="center"/>
    </xf>
    <xf numFmtId="166" fontId="0" fillId="8" borderId="0" xfId="0" applyNumberFormat="1" applyFill="1" applyAlignment="1">
      <alignment horizontal="left" vertical="center"/>
    </xf>
    <xf numFmtId="166" fontId="4" fillId="0" borderId="1" xfId="0" applyNumberFormat="1" applyFont="1" applyBorder="1" applyAlignment="1">
      <alignment horizontal="left" vertical="center"/>
    </xf>
    <xf numFmtId="166" fontId="1" fillId="5" borderId="1" xfId="0" applyNumberFormat="1" applyFont="1" applyFill="1" applyBorder="1" applyAlignment="1">
      <alignment horizontal="left" vertical="center" wrapText="1"/>
    </xf>
    <xf numFmtId="166" fontId="1" fillId="8" borderId="1" xfId="0" applyNumberFormat="1" applyFont="1" applyFill="1" applyBorder="1" applyAlignment="1">
      <alignment horizontal="left" vertical="center" wrapText="1"/>
    </xf>
    <xf numFmtId="166" fontId="1" fillId="2" borderId="1" xfId="0" applyNumberFormat="1" applyFont="1" applyFill="1" applyBorder="1" applyAlignment="1">
      <alignment horizontal="left" vertical="center" wrapText="1"/>
    </xf>
    <xf numFmtId="166" fontId="1" fillId="6" borderId="1" xfId="0" applyNumberFormat="1" applyFont="1" applyFill="1" applyBorder="1" applyAlignment="1">
      <alignment horizontal="left" vertical="center" wrapText="1"/>
    </xf>
    <xf numFmtId="166" fontId="2" fillId="6" borderId="1" xfId="0" applyNumberFormat="1" applyFont="1" applyFill="1" applyBorder="1" applyAlignment="1">
      <alignment horizontal="left" vertical="center" wrapText="1"/>
    </xf>
    <xf numFmtId="166" fontId="1" fillId="3" borderId="1" xfId="0" applyNumberFormat="1" applyFont="1" applyFill="1" applyBorder="1" applyAlignment="1">
      <alignment horizontal="left" vertical="center" wrapText="1"/>
    </xf>
    <xf numFmtId="166" fontId="2" fillId="5" borderId="1" xfId="0" applyNumberFormat="1" applyFont="1" applyFill="1" applyBorder="1" applyAlignment="1">
      <alignment horizontal="left" vertical="center" wrapText="1"/>
    </xf>
    <xf numFmtId="166" fontId="2" fillId="3" borderId="1" xfId="0" applyNumberFormat="1" applyFont="1" applyFill="1" applyBorder="1" applyAlignment="1">
      <alignment horizontal="left" vertical="center" wrapText="1"/>
    </xf>
    <xf numFmtId="166" fontId="2" fillId="8" borderId="1" xfId="0" applyNumberFormat="1" applyFont="1" applyFill="1" applyBorder="1" applyAlignment="1">
      <alignment horizontal="left" vertical="center" wrapText="1"/>
    </xf>
    <xf numFmtId="166" fontId="2" fillId="2" borderId="1" xfId="0" applyNumberFormat="1" applyFont="1" applyFill="1" applyBorder="1" applyAlignment="1">
      <alignment horizontal="left" vertical="center" wrapText="1"/>
    </xf>
    <xf numFmtId="166" fontId="0" fillId="6" borderId="1" xfId="0" applyNumberFormat="1" applyFill="1" applyBorder="1" applyAlignment="1">
      <alignment horizontal="left" vertical="center"/>
    </xf>
    <xf numFmtId="166" fontId="0" fillId="8" borderId="1" xfId="0" applyNumberFormat="1" applyFill="1" applyBorder="1" applyAlignment="1">
      <alignment horizontal="left" vertical="center"/>
    </xf>
    <xf numFmtId="166" fontId="0" fillId="5" borderId="1" xfId="0" applyNumberFormat="1" applyFill="1" applyBorder="1" applyAlignment="1">
      <alignment horizontal="left" vertical="center"/>
    </xf>
    <xf numFmtId="166" fontId="1" fillId="7" borderId="1" xfId="0" applyNumberFormat="1" applyFont="1" applyFill="1" applyBorder="1" applyAlignment="1">
      <alignment horizontal="left" vertical="center" wrapText="1"/>
    </xf>
    <xf numFmtId="166" fontId="15" fillId="0" borderId="1" xfId="0" applyNumberFormat="1" applyFont="1" applyBorder="1" applyAlignment="1">
      <alignment horizontal="left" vertical="center"/>
    </xf>
    <xf numFmtId="0" fontId="25" fillId="26" borderId="0" xfId="0" applyFont="1" applyFill="1" applyAlignment="1">
      <alignment horizontal="left"/>
    </xf>
    <xf numFmtId="0" fontId="25" fillId="22" borderId="0" xfId="0" applyFont="1" applyFill="1" applyAlignment="1">
      <alignment horizontal="left"/>
    </xf>
    <xf numFmtId="0" fontId="25" fillId="6" borderId="0" xfId="0" applyFont="1" applyFill="1" applyAlignment="1">
      <alignment horizontal="left"/>
    </xf>
    <xf numFmtId="0" fontId="25" fillId="5" borderId="0" xfId="0" applyFont="1" applyFill="1" applyAlignment="1">
      <alignment horizontal="left" vertical="center"/>
    </xf>
    <xf numFmtId="2" fontId="15" fillId="5" borderId="1" xfId="0" applyNumberFormat="1" applyFont="1" applyFill="1" applyBorder="1" applyAlignment="1">
      <alignment horizontal="left"/>
    </xf>
    <xf numFmtId="0" fontId="8" fillId="0" borderId="2" xfId="0" applyFont="1" applyBorder="1" applyAlignment="1">
      <alignment wrapText="1"/>
    </xf>
    <xf numFmtId="0" fontId="8" fillId="0" borderId="3" xfId="0" applyFont="1" applyBorder="1" applyAlignment="1">
      <alignment wrapText="1"/>
    </xf>
    <xf numFmtId="0" fontId="9" fillId="10" borderId="9" xfId="0" applyFont="1" applyFill="1" applyBorder="1" applyAlignment="1">
      <alignment horizontal="center" wrapText="1"/>
    </xf>
    <xf numFmtId="0" fontId="9" fillId="10" borderId="10" xfId="0" applyFont="1" applyFill="1" applyBorder="1" applyAlignment="1">
      <alignment horizontal="center" wrapText="1"/>
    </xf>
    <xf numFmtId="0" fontId="10" fillId="2" borderId="13" xfId="0" applyFont="1" applyFill="1" applyBorder="1" applyAlignment="1">
      <alignment horizontal="center" wrapText="1"/>
    </xf>
    <xf numFmtId="0" fontId="10" fillId="2" borderId="10" xfId="0" applyFont="1" applyFill="1" applyBorder="1" applyAlignment="1">
      <alignment horizontal="center" wrapText="1"/>
    </xf>
    <xf numFmtId="0" fontId="10" fillId="2" borderId="11"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CC9900"/>
      <color rgb="FFEFDECD"/>
      <color rgb="FFDEF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weatherspar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eatherspark.co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eatherspark.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eatherspark.com/"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docs.google.com/forms/d/1J6t9-qtVzdbV27hAiwpuTY6PbahoPmoaetSorP__BcU/edit" TargetMode="External"/><Relationship Id="rId21" Type="http://schemas.openxmlformats.org/officeDocument/2006/relationships/hyperlink" Target="https://docs.google.com/forms/d/1akedws7BNgZ-JWwVHt4gPWwRTJkzTXPU24LuU6LNVmA" TargetMode="External"/><Relationship Id="rId42" Type="http://schemas.openxmlformats.org/officeDocument/2006/relationships/hyperlink" Target="https://docs.google.com/forms/d/1vhKAW59ZsNnqO9l6YrPT2dHAH9RrE0QeY286nhcMjt0" TargetMode="External"/><Relationship Id="rId63" Type="http://schemas.openxmlformats.org/officeDocument/2006/relationships/hyperlink" Target="https://docs.google.com/forms/d/1F9AZcTemaXbtYkAbulaozXn8gPUKYkAAjXhCx7UzuX4/edit" TargetMode="External"/><Relationship Id="rId84" Type="http://schemas.openxmlformats.org/officeDocument/2006/relationships/hyperlink" Target="https://docs.google.com/forms/d/1kcD0y1SWsbsnin-wVUFZ0L0la83lx5DLmDmiMbOLsIQ" TargetMode="External"/><Relationship Id="rId138" Type="http://schemas.openxmlformats.org/officeDocument/2006/relationships/hyperlink" Target="https://docs.google.com/forms/d/1Ch66S3hPjzZeQK2RLMTsnuFCtQLm_l93HXubgA4-Xpw/edit" TargetMode="External"/><Relationship Id="rId159" Type="http://schemas.openxmlformats.org/officeDocument/2006/relationships/hyperlink" Target="https://docs.google.com/forms/d/1gghbjGpqwqRhYvvUadky1uLThS0hMnu5eQ8UA1W7cTY/edit" TargetMode="External"/><Relationship Id="rId170" Type="http://schemas.openxmlformats.org/officeDocument/2006/relationships/hyperlink" Target="https://docs.google.com/forms/d/14eiucOcn96QWQrtLFV16hdr_x9bxo90NP7We_jvS2Ms/edit" TargetMode="External"/><Relationship Id="rId107" Type="http://schemas.openxmlformats.org/officeDocument/2006/relationships/hyperlink" Target="https://docs.google.com/forms/d/1uMOgPepGK22KRmg0yPFKPXdHbyNAdpiZpFfANSz9x8Y/edit?pli=1&amp;pli=1" TargetMode="External"/><Relationship Id="rId11" Type="http://schemas.openxmlformats.org/officeDocument/2006/relationships/hyperlink" Target="https://docs.google.com/forms/d/1xbCAe25EhPdCR5-Dk1M9cqCgH_t7n0NuyGLMY8HP2Gg/edit" TargetMode="External"/><Relationship Id="rId32" Type="http://schemas.openxmlformats.org/officeDocument/2006/relationships/hyperlink" Target="https://docs.google.com/forms/d/15O9WUrkuTTsVc0wltNgsmEzbAzzTSntmOzYyctLKOuQ" TargetMode="External"/><Relationship Id="rId53" Type="http://schemas.openxmlformats.org/officeDocument/2006/relationships/hyperlink" Target="https://docs.google.com/forms/d/1mBQdTCbjxmmGwnU72IZcYl6KsnF4hxDMALW9YS4224Q" TargetMode="External"/><Relationship Id="rId74" Type="http://schemas.openxmlformats.org/officeDocument/2006/relationships/hyperlink" Target="https://docs.google.com/forms/d/1gUvPoPKKhGG2JCgym24tQVKO5lTp_qPjiTmiLlN6rrw/edit" TargetMode="External"/><Relationship Id="rId128" Type="http://schemas.openxmlformats.org/officeDocument/2006/relationships/hyperlink" Target="https://docs.google.com/forms/d/1ZsDywEGF0WV55YnuxLBDZlrRmwmLmuRVLdRwMVEAO_M" TargetMode="External"/><Relationship Id="rId149" Type="http://schemas.openxmlformats.org/officeDocument/2006/relationships/hyperlink" Target="https://docs.google.com/forms/d/1zQ7-AU5jAQEHQzE0vdaS4HscDn-bmQdCGJkLUJx2BTE" TargetMode="External"/><Relationship Id="rId5" Type="http://schemas.openxmlformats.org/officeDocument/2006/relationships/hyperlink" Target="https://docs.google.com/forms/d/1KPn7wFkHZQwDOSFtws97DGzxLuv22GtzsF0jmN8R2PI" TargetMode="External"/><Relationship Id="rId95" Type="http://schemas.openxmlformats.org/officeDocument/2006/relationships/hyperlink" Target="https://docs.google.com/forms/d/1bizcQ0zMWRtnKMdjbNTvmiR95H6b-G_FVeBeoHjpPRI" TargetMode="External"/><Relationship Id="rId160" Type="http://schemas.openxmlformats.org/officeDocument/2006/relationships/hyperlink" Target="https://docs.google.com/forms/d/1N-Y8yxR5yKX-jP8i2cqmn8ShOzX-qHLkPwCzJsxYYKA/edit" TargetMode="External"/><Relationship Id="rId181" Type="http://schemas.openxmlformats.org/officeDocument/2006/relationships/hyperlink" Target="https://docs.google.com/forms/d/1_AGv1PqNy97FOkT649TzagXpbJBdhTXphsWQtCh-gFs/edit" TargetMode="External"/><Relationship Id="rId22" Type="http://schemas.openxmlformats.org/officeDocument/2006/relationships/hyperlink" Target="https://docs.google.com/forms/d/1wnlTf2G8hrpA_6GNh_L_A-uid-k1CoUG1ATMLgcVlco" TargetMode="External"/><Relationship Id="rId43" Type="http://schemas.openxmlformats.org/officeDocument/2006/relationships/hyperlink" Target="https://docs.google.com/forms/d/1hp2ArluFFCKTUf9lQA6uVtIVALioRE43cxgfEtWDnj4" TargetMode="External"/><Relationship Id="rId64" Type="http://schemas.openxmlformats.org/officeDocument/2006/relationships/hyperlink" Target="https://docs.google.com/forms/d/14V0FzRoC1K7h56EBRJRFOd7tP40EU2OItsO18zfMCjM/edit" TargetMode="External"/><Relationship Id="rId118" Type="http://schemas.openxmlformats.org/officeDocument/2006/relationships/hyperlink" Target="https://docs.google.com/forms/d/1SZ61DvoTYn85LgCLQaCTB3fozpODAc_JAZIlS_33BnU/edit" TargetMode="External"/><Relationship Id="rId139" Type="http://schemas.openxmlformats.org/officeDocument/2006/relationships/hyperlink" Target="https://docs.google.com/forms/d/1_9SL2kZNlyKn9SpM4hnwLxeYIkvNCiRLFOlaJFDfNUM" TargetMode="External"/><Relationship Id="rId85" Type="http://schemas.openxmlformats.org/officeDocument/2006/relationships/hyperlink" Target="https://docs.google.com/forms/d/1_vhWjzql_yhuToOIpePxjtbWoBqVFMjyatEN7oeZHDg/edit" TargetMode="External"/><Relationship Id="rId150" Type="http://schemas.openxmlformats.org/officeDocument/2006/relationships/hyperlink" Target="https://docs.google.com/forms/d/1oaNwnrbDooYAAIv5Lfv49M-fmlksC8u1-z01AQZd_hg" TargetMode="External"/><Relationship Id="rId171" Type="http://schemas.openxmlformats.org/officeDocument/2006/relationships/hyperlink" Target="https://docs.google.com/forms/d/1xlIFHMn6JKK9D5z9GkC1VCt_Jd1IAUVWR9aISLaVBMM/edit" TargetMode="External"/><Relationship Id="rId12" Type="http://schemas.openxmlformats.org/officeDocument/2006/relationships/hyperlink" Target="https://docs.google.com/forms/d/18iirs9BXSC10aUvBJjHhlW1bPsjSNutM4etKdSw9Fko/edit" TargetMode="External"/><Relationship Id="rId33" Type="http://schemas.openxmlformats.org/officeDocument/2006/relationships/hyperlink" Target="https://docs.google.com/forms/d/1TY0YoQsTZV7coWta5GRlqDM3YBYeqjGoHSoQpOyWG3U" TargetMode="External"/><Relationship Id="rId108" Type="http://schemas.openxmlformats.org/officeDocument/2006/relationships/hyperlink" Target="https://docs.google.com/forms/d/13htRSl-z0LyGHRUFjaVjS2Lvkla6Qx8eAo7f-97INfk/edit" TargetMode="External"/><Relationship Id="rId129" Type="http://schemas.openxmlformats.org/officeDocument/2006/relationships/hyperlink" Target="https://docs.google.com/forms/d/1FNq9D4BhpuZbyDmp0eVYDgTvX6QOb6Nl91tBkuYHjZ4" TargetMode="External"/><Relationship Id="rId54" Type="http://schemas.openxmlformats.org/officeDocument/2006/relationships/hyperlink" Target="https://docs.google.com/forms/d/1MvM72O-K28IM16OQyNEjhd1fOkRNxtfsVuHeYDpqyAk" TargetMode="External"/><Relationship Id="rId75" Type="http://schemas.openxmlformats.org/officeDocument/2006/relationships/hyperlink" Target="https://docs.google.com/forms/d/1OmtnEImSNdB58w-AZqopJ-LdhKxoGqE6wCDgFyZUPzI" TargetMode="External"/><Relationship Id="rId96" Type="http://schemas.openxmlformats.org/officeDocument/2006/relationships/hyperlink" Target="https://docs.google.com/forms/d/1TlK39GZvdmqYcczoLE4auY-JZwFVi9hcYyZMCj2xnr0" TargetMode="External"/><Relationship Id="rId140" Type="http://schemas.openxmlformats.org/officeDocument/2006/relationships/hyperlink" Target="https://docs.google.com/forms/d/16GHBWeqnLtulYQFW7zttCDtTwyf7oSw-yLm_KPsUmLw/edit" TargetMode="External"/><Relationship Id="rId161" Type="http://schemas.openxmlformats.org/officeDocument/2006/relationships/hyperlink" Target="https://docs.google.com/forms/d/1f0p2TGyKNF_B8pYaf0MUUdB8Il86Bdq-rnmL4rARi8w" TargetMode="External"/><Relationship Id="rId182" Type="http://schemas.openxmlformats.org/officeDocument/2006/relationships/hyperlink" Target="https://docs.google.com/forms/d/11hpN-6966UXVMQJ5mzANLliWXzCBIsnSpZvG7-_xhpQ/edit" TargetMode="External"/><Relationship Id="rId6" Type="http://schemas.openxmlformats.org/officeDocument/2006/relationships/hyperlink" Target="https://docs.google.com/forms/d/1mGCIyuLCVkDoAKmeC696T1MXWrkrCmol0jv7pdJSGOc" TargetMode="External"/><Relationship Id="rId23" Type="http://schemas.openxmlformats.org/officeDocument/2006/relationships/hyperlink" Target="https://docs.google.com/forms/d/1h3wtTq8cQ2zHDoHayEV3-buEZZzeA9NMkQIKQziFP3I" TargetMode="External"/><Relationship Id="rId119" Type="http://schemas.openxmlformats.org/officeDocument/2006/relationships/hyperlink" Target="https://docs.google.com/forms/d/1zvW9HZZxAPz855HOd1qD3ZGeTv-Cmt686LRzqAh0zAY/edit" TargetMode="External"/><Relationship Id="rId44" Type="http://schemas.openxmlformats.org/officeDocument/2006/relationships/hyperlink" Target="https://docs.google.com/forms/d/18xosbhW04RFYN7bplGjrFxXSrhczmKbz8UQKwFRITtA" TargetMode="External"/><Relationship Id="rId65" Type="http://schemas.openxmlformats.org/officeDocument/2006/relationships/hyperlink" Target="https://docs.google.com/forms/d/19F8BOPDKY3N-QcIjcjufBCSGCC_lPzshrzNfk-252lA/edit" TargetMode="External"/><Relationship Id="rId86" Type="http://schemas.openxmlformats.org/officeDocument/2006/relationships/hyperlink" Target="https://docs.google.com/forms/d/1bbLLBSno3dCG5KTpm0nwsSD5zr2joeFJFdObcGtPzoE/edit" TargetMode="External"/><Relationship Id="rId130" Type="http://schemas.openxmlformats.org/officeDocument/2006/relationships/hyperlink" Target="https://docs.google.com/forms/d/1o_SjpV5Wi87VQyEDD2g4S15EmFvfme_U5_9RL9e4EEU" TargetMode="External"/><Relationship Id="rId151" Type="http://schemas.openxmlformats.org/officeDocument/2006/relationships/hyperlink" Target="https://docs.google.com/forms/d/1apEntTooJQm2tFuO3Lf9MmLqQnOPmYiqMrGbwP_ykLA/edit" TargetMode="External"/><Relationship Id="rId172" Type="http://schemas.openxmlformats.org/officeDocument/2006/relationships/hyperlink" Target="https://docs.google.com/forms/d/14johr0M_OlDMOQvyCkTRQC78aqcU8hbgQp9HVRYKg5U" TargetMode="External"/><Relationship Id="rId13" Type="http://schemas.openxmlformats.org/officeDocument/2006/relationships/hyperlink" Target="https://docs.google.com/forms/d/1eyk_vp95MNIDXM-eO5b9iSKbFuIxeANGSOxM5doIdgs" TargetMode="External"/><Relationship Id="rId18" Type="http://schemas.openxmlformats.org/officeDocument/2006/relationships/hyperlink" Target="https://docs.google.com/forms/d/e/1FAIpQLSd_UPaqXKaMwS2hKawI6cYYNKoQnKbCpe1T3pJ9na5xAKYXNg/viewform?usp=sharing" TargetMode="External"/><Relationship Id="rId39" Type="http://schemas.openxmlformats.org/officeDocument/2006/relationships/hyperlink" Target="https://docs.google.com/forms/d/14LSVhulgrJMh98kXCVF50QhFEWTnRTbZzF2BZKoVtZQ" TargetMode="External"/><Relationship Id="rId109" Type="http://schemas.openxmlformats.org/officeDocument/2006/relationships/hyperlink" Target="https://docs.google.com/forms/d/1Xn8JiZ0h1lWlxDS3MOd5dYsjHal3qwkNAHSztw5Tayc" TargetMode="External"/><Relationship Id="rId34" Type="http://schemas.openxmlformats.org/officeDocument/2006/relationships/hyperlink" Target="https://docs.google.com/forms/d/1z3C03OMajH8n8vGjU7X9_i0qGaRdzBn5B12qvCC9JCo/edit" TargetMode="External"/><Relationship Id="rId50" Type="http://schemas.openxmlformats.org/officeDocument/2006/relationships/hyperlink" Target="https://docs.google.com/forms/d/11fOGNsIRERHPa3s1X4zeXlJvEQ80pJHzr_YUN5fuPh4" TargetMode="External"/><Relationship Id="rId55" Type="http://schemas.openxmlformats.org/officeDocument/2006/relationships/hyperlink" Target="https://docs.google.com/forms/d/1WvPb9uhngP5dXgAu-SlyoTmOABvxFwss3E74479KH-w" TargetMode="External"/><Relationship Id="rId76" Type="http://schemas.openxmlformats.org/officeDocument/2006/relationships/hyperlink" Target="https://docs.google.com/forms/d/1H0lFU9t-dZ1_dZA7l7HmeN1G_qqtwMTupE0ysItwCTk/edit" TargetMode="External"/><Relationship Id="rId97" Type="http://schemas.openxmlformats.org/officeDocument/2006/relationships/hyperlink" Target="https://docs.google.com/forms/d/1DCOPkodb9L3sqcywRsEKE6kNB7zh_xwpiC2E2TDCWGM" TargetMode="External"/><Relationship Id="rId104" Type="http://schemas.openxmlformats.org/officeDocument/2006/relationships/hyperlink" Target="https://docs.google.com/forms/d/1-YHS1d5jOXnPNOt-NSPoq0TEjonrdoZMXceKqp_A4zM" TargetMode="External"/><Relationship Id="rId120" Type="http://schemas.openxmlformats.org/officeDocument/2006/relationships/hyperlink" Target="https://docs.google.com/forms/d/1mz8afrKQRS_4L0XtXqIPx6jYWdwf8G_4KqNbdke3n-I/edit" TargetMode="External"/><Relationship Id="rId125" Type="http://schemas.openxmlformats.org/officeDocument/2006/relationships/hyperlink" Target="https://docs.google.com/forms/d/1AWlrJK5WQkbp4fP4FbykjNTfl4BgqvoneCylA3bSd0E/edit" TargetMode="External"/><Relationship Id="rId141" Type="http://schemas.openxmlformats.org/officeDocument/2006/relationships/hyperlink" Target="https://docs.google.com/forms/d/1AXOPdGMaca5-FjKvoitZbjXUYsqOWrmnKgvxUjkYHtc/edit" TargetMode="External"/><Relationship Id="rId146" Type="http://schemas.openxmlformats.org/officeDocument/2006/relationships/hyperlink" Target="https://docs.google.com/forms/d/1w1QlodiV3s_ukwuH9Oq_StpLYBHYxAL4J0nzVDycook" TargetMode="External"/><Relationship Id="rId167" Type="http://schemas.openxmlformats.org/officeDocument/2006/relationships/hyperlink" Target="https://docs.google.com/forms/d/1Z5HDNiWYJzdysSvZmhql3YSBoPfpxl23DTdLVFwOWBo/edit" TargetMode="External"/><Relationship Id="rId188" Type="http://schemas.openxmlformats.org/officeDocument/2006/relationships/hyperlink" Target="https://docs.google.com/forms/d/1D0ri6re4ztXseiSHmF-k0SdWfAO4kpzYPVSbH5T2niM/edit" TargetMode="External"/><Relationship Id="rId7" Type="http://schemas.openxmlformats.org/officeDocument/2006/relationships/hyperlink" Target="https://docs.google.com/forms/d/1lPRsw_cfBe-ZajGInBIcq1u6P3QH9Gn4TlYCwunrvAs/edit" TargetMode="External"/><Relationship Id="rId71" Type="http://schemas.openxmlformats.org/officeDocument/2006/relationships/hyperlink" Target="https://docs.google.com/forms/d/1d2b15PIb0nUHAcEPAnkimIVitcH6susIavmUZPMcAD8/edit" TargetMode="External"/><Relationship Id="rId92" Type="http://schemas.openxmlformats.org/officeDocument/2006/relationships/hyperlink" Target="https://docs.google.com/forms/d/1mXme_jnAWooofPuhe7P1iN1LPknZHTweopCII55sD-E" TargetMode="External"/><Relationship Id="rId162" Type="http://schemas.openxmlformats.org/officeDocument/2006/relationships/hyperlink" Target="https://docs.google.com/forms/d/1hzerbSyqV6Q1_VnQH2xE3g44-wJjVhCQngU9yuSKkzs/edit" TargetMode="External"/><Relationship Id="rId183" Type="http://schemas.openxmlformats.org/officeDocument/2006/relationships/hyperlink" Target="https://docs.google.com/forms/d/1AkyukwmADSvGN8zjM9WbjLgrMgo_48jihQXPSXShf8s/edit" TargetMode="External"/><Relationship Id="rId2" Type="http://schemas.openxmlformats.org/officeDocument/2006/relationships/hyperlink" Target="https://docs.google.com/forms/d/1x5HREQWA6fqg6n0Me3QE7TlMKfoF2qa-_RZ1QCYobQQ/edit" TargetMode="External"/><Relationship Id="rId29" Type="http://schemas.openxmlformats.org/officeDocument/2006/relationships/hyperlink" Target="https://docs.google.com/forms/d/1bxWWvuKUAuQJC2DA0FIsr0B5j9sTEQwduYZqmTSs1LM" TargetMode="External"/><Relationship Id="rId24" Type="http://schemas.openxmlformats.org/officeDocument/2006/relationships/hyperlink" Target="https://docs.google.com/forms/d/1wa4BtueXx9jD1damxZrCUGyv7eJyDUNzOcVJrUi5sew" TargetMode="External"/><Relationship Id="rId40" Type="http://schemas.openxmlformats.org/officeDocument/2006/relationships/hyperlink" Target="https://docs.google.com/forms/d/1XCtPxLVOUTtUpHoKjbKUG7c6Ch5GtkAe_oxyPdevHM4" TargetMode="External"/><Relationship Id="rId45" Type="http://schemas.openxmlformats.org/officeDocument/2006/relationships/hyperlink" Target="https://docs.google.com/forms/d/1jEH6z-Sp7OWPqxrXPBYlv8qbjQ6he7C0pSmaJzGRpVE" TargetMode="External"/><Relationship Id="rId66" Type="http://schemas.openxmlformats.org/officeDocument/2006/relationships/hyperlink" Target="https://docs.google.com/forms/d/1lRHQZLInOkAwMRsz_eTlahTDVYKnN316-otRVGEeI6Y/edit" TargetMode="External"/><Relationship Id="rId87" Type="http://schemas.openxmlformats.org/officeDocument/2006/relationships/hyperlink" Target="https://docs.google.com/forms/d/1XRnxsYDUC-QaosvIEddG20YyyfKDo3r3dcnzTRC-FL4/edit" TargetMode="External"/><Relationship Id="rId110" Type="http://schemas.openxmlformats.org/officeDocument/2006/relationships/hyperlink" Target="https://docs.google.com/forms/d/1X9ZcNXo-qqvwj8KUhtLQGYRetQLjQimcZkt0i8vufY4" TargetMode="External"/><Relationship Id="rId115" Type="http://schemas.openxmlformats.org/officeDocument/2006/relationships/hyperlink" Target="https://docs.google.com/forms/d/1KIwItvDLw_6SULGOaaTaUS1LeZsaxfUQlrnH9G73zak/edit" TargetMode="External"/><Relationship Id="rId131" Type="http://schemas.openxmlformats.org/officeDocument/2006/relationships/hyperlink" Target="https://docs.google.com/forms/d/1zRFtK54xD5sdX0WG_mvcjgsOuRrHFFkhwUzpZIBZjbc" TargetMode="External"/><Relationship Id="rId136" Type="http://schemas.openxmlformats.org/officeDocument/2006/relationships/hyperlink" Target="https://docs.google.com/forms/d/1Xj2EvJSHZFY8sj8mkMoaeYQaZV-I1Pdeifhi1rdKTvo" TargetMode="External"/><Relationship Id="rId157" Type="http://schemas.openxmlformats.org/officeDocument/2006/relationships/hyperlink" Target="https://docs.google.com/forms/d/1Q_MDBkHQhHEAi5qXNkm9UNyWvTLz6ajBvwbu_uU9Rew/edit" TargetMode="External"/><Relationship Id="rId178" Type="http://schemas.openxmlformats.org/officeDocument/2006/relationships/hyperlink" Target="https://docs.google.com/forms/d/1YXUGIk3x6dss_lha4FLmsSqG8HkgTT20S3RQgU1YOhY/edit" TargetMode="External"/><Relationship Id="rId61" Type="http://schemas.openxmlformats.org/officeDocument/2006/relationships/hyperlink" Target="https://docs.google.com/forms/d/1Gjq0VUdLqsOBtJvSTQ5I1iUQiQHG-XdygGbrduMs5I4" TargetMode="External"/><Relationship Id="rId82" Type="http://schemas.openxmlformats.org/officeDocument/2006/relationships/hyperlink" Target="https://docs.google.com/forms/d/1NUiZZdYNFyQ13psrOO428hziXhyeZvKEODNM03y4KPs" TargetMode="External"/><Relationship Id="rId152" Type="http://schemas.openxmlformats.org/officeDocument/2006/relationships/hyperlink" Target="https://docs.google.com/forms/d/1zGgLl68XzdWbtVGfXFbGJD9cSNnQaaWwZ0R8IuD2iGY/edit" TargetMode="External"/><Relationship Id="rId173" Type="http://schemas.openxmlformats.org/officeDocument/2006/relationships/hyperlink" Target="https://docs.google.com/forms/d/17bqO5MGujhYmDJCBK6XSznSbHHFVEb3vMzrlkcCW99g" TargetMode="External"/><Relationship Id="rId19" Type="http://schemas.openxmlformats.org/officeDocument/2006/relationships/hyperlink" Target="https://docs.google.com/forms/d/1K-ZZ8krkoKDAlU8CviMQekmw2qKZTwaJCoDMkY80dHA/edit" TargetMode="External"/><Relationship Id="rId14" Type="http://schemas.openxmlformats.org/officeDocument/2006/relationships/hyperlink" Target="https://docs.google.com/forms/d/1Cra2kCUQamGcPOYQfUQzV20QcnNSt2jOuO3BI7znKIo/edit" TargetMode="External"/><Relationship Id="rId30" Type="http://schemas.openxmlformats.org/officeDocument/2006/relationships/hyperlink" Target="https://docs.google.com/forms/d/1OjvvIHkE8ZwC9PMyxJeMApnUTzHmMyuDWE6U_-gWUOU" TargetMode="External"/><Relationship Id="rId35" Type="http://schemas.openxmlformats.org/officeDocument/2006/relationships/hyperlink" Target="https://docs.google.com/forms/d/1RIj2Ybq9eV8yYuxkI92aVj_rFQ80uNZGLFZAeRnSqNY" TargetMode="External"/><Relationship Id="rId56" Type="http://schemas.openxmlformats.org/officeDocument/2006/relationships/hyperlink" Target="https://docs.google.com/forms/d/1edPPIQiMZkltR1htRx5Eq87jYkSKwk1a0hpFnG9YpHY/edit" TargetMode="External"/><Relationship Id="rId77" Type="http://schemas.openxmlformats.org/officeDocument/2006/relationships/hyperlink" Target="https://docs.google.com/forms/d/1eLw3p_a4KQCLt4SWBOmkCmcwq1YmQZrvJRiwWS7AMkU/edit" TargetMode="External"/><Relationship Id="rId100" Type="http://schemas.openxmlformats.org/officeDocument/2006/relationships/hyperlink" Target="https://docs.google.com/forms/d/1fL61pARR3ltN8NwtqTW8kb6QvXe0rU3sDdQE1IN0_ik" TargetMode="External"/><Relationship Id="rId105" Type="http://schemas.openxmlformats.org/officeDocument/2006/relationships/hyperlink" Target="https://docs.google.com/forms/d/17hRw3-kNW5BeWGywy9YJD5jg_qE62bQfEYMzjowHUOE/edit" TargetMode="External"/><Relationship Id="rId126" Type="http://schemas.openxmlformats.org/officeDocument/2006/relationships/hyperlink" Target="https://docs.google.com/forms/d/1ZUbeXVmRlJZyJ8P9viO7qxdgq_PCcjqexZQA8_DBywI" TargetMode="External"/><Relationship Id="rId147" Type="http://schemas.openxmlformats.org/officeDocument/2006/relationships/hyperlink" Target="https://docs.google.com/forms/d/1BCdjeLm1JBjfSwGrjMWF-fg1bfQO0OdWm9KLO7jNuTk/edit" TargetMode="External"/><Relationship Id="rId168" Type="http://schemas.openxmlformats.org/officeDocument/2006/relationships/hyperlink" Target="https://docs.google.com/forms/d/1NL8eXuTA0TaDEmDvd5z4tbxhYrKkiFyL0f5Mw5KLlo0/edit" TargetMode="External"/><Relationship Id="rId8" Type="http://schemas.openxmlformats.org/officeDocument/2006/relationships/hyperlink" Target="https://docs.google.com/forms/d/1XvgW_2zqRyW2wosYrhmimT3lxheiMup3S-jSlYYDEaI" TargetMode="External"/><Relationship Id="rId51" Type="http://schemas.openxmlformats.org/officeDocument/2006/relationships/hyperlink" Target="https://docs.google.com/forms/d/1lKMaaA3iNqoSBvFdgjdf08N56x5lN1K4ffPjT4oFXc0/edit" TargetMode="External"/><Relationship Id="rId72" Type="http://schemas.openxmlformats.org/officeDocument/2006/relationships/hyperlink" Target="https://docs.google.com/forms/d/1ub2lnUh3jETaA3HJKsuRGUqBxBWvKhvSfq6wgU-pBeg/edit" TargetMode="External"/><Relationship Id="rId93" Type="http://schemas.openxmlformats.org/officeDocument/2006/relationships/hyperlink" Target="https://docs.google.com/forms/d/1xbpzj6SlTimToDIs-Kpt6kPLwc1004dYgzYZyTKSyPU" TargetMode="External"/><Relationship Id="rId98" Type="http://schemas.openxmlformats.org/officeDocument/2006/relationships/hyperlink" Target="https://docs.google.com/forms/d/120cHer0fUfDrXe2zQAsbr-Hase7dIyJAh8lf7omoJXc/edit" TargetMode="External"/><Relationship Id="rId121" Type="http://schemas.openxmlformats.org/officeDocument/2006/relationships/hyperlink" Target="https://docs.google.com/forms/d/1OKwGdIRTilCP0AZCdHyQ-hHFyUEuUtHK6nOjQjtVoeo/edit" TargetMode="External"/><Relationship Id="rId142" Type="http://schemas.openxmlformats.org/officeDocument/2006/relationships/hyperlink" Target="https://docs.google.com/forms/d/1nJnlRbmysa6AIqzFmuGITDZUz2i2ijnhCzILGw9VRjc" TargetMode="External"/><Relationship Id="rId163" Type="http://schemas.openxmlformats.org/officeDocument/2006/relationships/hyperlink" Target="https://docs.google.com/forms/d/1j37fzgRN5UqOMzVxW2vwCDYI7CAFXBivInccA8io138" TargetMode="External"/><Relationship Id="rId184" Type="http://schemas.openxmlformats.org/officeDocument/2006/relationships/hyperlink" Target="https://docs.google.com/forms/d/1edcueVCK6omfkJ-xJ_Qp0gCXFHE1vlCXL057kEWhKF0/edit" TargetMode="External"/><Relationship Id="rId3" Type="http://schemas.openxmlformats.org/officeDocument/2006/relationships/hyperlink" Target="https://docs.google.com/forms/d/1Ib3w0Ezl3_AI90QwZrX-n1cbkOcV_RI48xgTtoa8oaA" TargetMode="External"/><Relationship Id="rId25" Type="http://schemas.openxmlformats.org/officeDocument/2006/relationships/hyperlink" Target="https://docs.google.com/forms/d/1CNc538BQIZLBRBSMv5t40aiXpPwjSyOlmvdyroQd0NY" TargetMode="External"/><Relationship Id="rId46" Type="http://schemas.openxmlformats.org/officeDocument/2006/relationships/hyperlink" Target="https://docs.google.com/forms/d/1O7eSjD9Z8GMgbr73QZl7NjSipWFdQQYeIMICjGYly18" TargetMode="External"/><Relationship Id="rId67" Type="http://schemas.openxmlformats.org/officeDocument/2006/relationships/hyperlink" Target="https://docs.google.com/forms/d/1pjmbC1kkU1I4Osfm0vwGqeVwPKdsrQunmYLRTA7-954/edit" TargetMode="External"/><Relationship Id="rId116" Type="http://schemas.openxmlformats.org/officeDocument/2006/relationships/hyperlink" Target="https://docs.google.com/forms/d/1L0rdb9C_D8yViah1aexKcnEtyoa4rzEvjBecyvPRxow/edit" TargetMode="External"/><Relationship Id="rId137" Type="http://schemas.openxmlformats.org/officeDocument/2006/relationships/hyperlink" Target="https://docs.google.com/forms/d/1TJGp9BE-DXx9l-AXFiInpUqBZzAudKO6EIOt9abM94U/edit" TargetMode="External"/><Relationship Id="rId158" Type="http://schemas.openxmlformats.org/officeDocument/2006/relationships/hyperlink" Target="https://docs.google.com/forms/d/1V3escPq8rA_4vWW5PAKljMT0AF4dmvNQkilgSzF7o2U/edit" TargetMode="External"/><Relationship Id="rId20" Type="http://schemas.openxmlformats.org/officeDocument/2006/relationships/hyperlink" Target="https://docs.google.com/forms/d/1-Rzg2TVwIrTUumfaziFRmS8nLhQK7AQxIGDJ_uaKEz8" TargetMode="External"/><Relationship Id="rId41" Type="http://schemas.openxmlformats.org/officeDocument/2006/relationships/hyperlink" Target="https://docs.google.com/forms/d/1KGFa6XaB-Z4QQy0Q-HoFHhlFqOExf_eotSpdKpEG4TA" TargetMode="External"/><Relationship Id="rId62" Type="http://schemas.openxmlformats.org/officeDocument/2006/relationships/hyperlink" Target="https://docs.google.com/forms/d/18KIZ3-eHfjHs1GgPRdOi16e4dbsFmQ3rzEaS4-ea7GM" TargetMode="External"/><Relationship Id="rId83" Type="http://schemas.openxmlformats.org/officeDocument/2006/relationships/hyperlink" Target="https://docs.google.com/forms/d/1vomxI5hm2Ra1ffSNC3R9e58VYTzunrIs71WuXW6CDVk/edit" TargetMode="External"/><Relationship Id="rId88" Type="http://schemas.openxmlformats.org/officeDocument/2006/relationships/hyperlink" Target="https://docs.google.com/forms/d/1U2jl0UyXyyy3aScCWAWS4LAWkBj3u2o1XUbwAQDVruY/edit" TargetMode="External"/><Relationship Id="rId111" Type="http://schemas.openxmlformats.org/officeDocument/2006/relationships/hyperlink" Target="https://docs.google.com/forms/d/13w5jc1OVbmxOLNHAFGGnKTFr1oDWW7d6BbWzOXj_9RA" TargetMode="External"/><Relationship Id="rId132" Type="http://schemas.openxmlformats.org/officeDocument/2006/relationships/hyperlink" Target="https://docs.google.com/forms/d/1Q9ERuBy01U2bJSKLkemF4nJE71MGLre8w-Uat1KTHHQ" TargetMode="External"/><Relationship Id="rId153" Type="http://schemas.openxmlformats.org/officeDocument/2006/relationships/hyperlink" Target="https://docs.google.com/forms/d/1lxt-aPSCqM5CaulB93Tu0YJDvk89ESPW0UilF3QYBTY" TargetMode="External"/><Relationship Id="rId174" Type="http://schemas.openxmlformats.org/officeDocument/2006/relationships/hyperlink" Target="https://docs.google.com/forms/d/1dZtWrvc8iSn1aa5fVtQfm50lCZk0cI21d5tz7Uxclks/edit" TargetMode="External"/><Relationship Id="rId179" Type="http://schemas.openxmlformats.org/officeDocument/2006/relationships/hyperlink" Target="https://docs.google.com/forms/d/1VQdarIaVFY6D7G6upRIfchJIGV--gLFHdJyUg53PQGg/edit" TargetMode="External"/><Relationship Id="rId15" Type="http://schemas.openxmlformats.org/officeDocument/2006/relationships/hyperlink" Target="https://docs.google.com/forms/d/19RZqAugAPL8htmwJFjvHY5lnxyySmuSmaMEzcJhn8i8" TargetMode="External"/><Relationship Id="rId36" Type="http://schemas.openxmlformats.org/officeDocument/2006/relationships/hyperlink" Target="https://docs.google.com/forms/d/1Ydb2ZpuWS-7-LM_pH3jS1oQ3f3Se7DeGBRTI1lAnxPI" TargetMode="External"/><Relationship Id="rId57" Type="http://schemas.openxmlformats.org/officeDocument/2006/relationships/hyperlink" Target="https://docs.google.com/forms/d/1IKJ3A_DJfCO9h3fd2oZ0iKBVRwFa452IMt-cRPqSrjw" TargetMode="External"/><Relationship Id="rId106" Type="http://schemas.openxmlformats.org/officeDocument/2006/relationships/hyperlink" Target="https://docs.google.com/forms/d/1vBWd-QH743XwraJ0dlVrhdvIwoLtEUwwYh46Hh4NqyA" TargetMode="External"/><Relationship Id="rId127" Type="http://schemas.openxmlformats.org/officeDocument/2006/relationships/hyperlink" Target="https://docs.google.com/forms/d/1x992xgt47d3F8m2F8Zlb-rmjjHwmpEq0rpuZH7_Wyoc" TargetMode="External"/><Relationship Id="rId10" Type="http://schemas.openxmlformats.org/officeDocument/2006/relationships/hyperlink" Target="https://docs.google.com/forms/d/1UNVtJTZSFTYTptzwDtQ9jwKHvcFXYWX8c-o2or_fC74" TargetMode="External"/><Relationship Id="rId31" Type="http://schemas.openxmlformats.org/officeDocument/2006/relationships/hyperlink" Target="https://docs.google.com/forms/d/1tj_BRoPidKOUfHWg-WEZVmhOpN_JYtxPlujupIIhNGw" TargetMode="External"/><Relationship Id="rId52" Type="http://schemas.openxmlformats.org/officeDocument/2006/relationships/hyperlink" Target="https://docs.google.com/forms/d/1JVnZJnSFr4N64-X82F9y9nL0-RL2wWqAmkFFXHPXrB8/edit" TargetMode="External"/><Relationship Id="rId73" Type="http://schemas.openxmlformats.org/officeDocument/2006/relationships/hyperlink" Target="https://docs.google.com/forms/d/1GtI1pywvtz0b3nHcFo6P9qD_WCOckDtYaeqDSehNoOo/edit" TargetMode="External"/><Relationship Id="rId78" Type="http://schemas.openxmlformats.org/officeDocument/2006/relationships/hyperlink" Target="https://docs.google.com/forms/d/1ZiQsuAP3Q684DqaC-wv7zdIl5W8uBQtVx7Oa8k380uQ" TargetMode="External"/><Relationship Id="rId94" Type="http://schemas.openxmlformats.org/officeDocument/2006/relationships/hyperlink" Target="https://docs.google.com/forms/d/1hTv8Y6GjvUykwtWBT9KKC1QnmjB-GLBALaFHm5Socyc/edit" TargetMode="External"/><Relationship Id="rId99" Type="http://schemas.openxmlformats.org/officeDocument/2006/relationships/hyperlink" Target="https://docs.google.com/forms/d/10CEyjuVFeoRmhDI-gMvAW-d-j8RyRKR3AbfTEWAHr2c/edit" TargetMode="External"/><Relationship Id="rId101" Type="http://schemas.openxmlformats.org/officeDocument/2006/relationships/hyperlink" Target="https://docs.google.com/forms/d/1ROiuid0lkzXs9HkwyevF7mJL89pmpupVQRfHZL7Fgh8/edit" TargetMode="External"/><Relationship Id="rId122" Type="http://schemas.openxmlformats.org/officeDocument/2006/relationships/hyperlink" Target="https://docs.google.com/forms/d/1dRTTVTg_9XJuPMEC39hLea_zj4q7qkuxvkp4VoVyLBg/edit" TargetMode="External"/><Relationship Id="rId143" Type="http://schemas.openxmlformats.org/officeDocument/2006/relationships/hyperlink" Target="https://docs.google.com/forms/d/1RsXNQsFHLZrbo_m-NkWFe4auUpUJqzpbfq6iaJmyM44/edit" TargetMode="External"/><Relationship Id="rId148" Type="http://schemas.openxmlformats.org/officeDocument/2006/relationships/hyperlink" Target="https://docs.google.com/forms/d/1YE5LP4iGmkiNHtZdWu3kYabrTKY_O-goe0XdlTMxFig" TargetMode="External"/><Relationship Id="rId164" Type="http://schemas.openxmlformats.org/officeDocument/2006/relationships/hyperlink" Target="https://docs.google.com/forms/d/1PnQz1c226wT8e5P5UJHj4WFTWQ1jyVUZUoHLnp0D1Bk/edit" TargetMode="External"/><Relationship Id="rId169" Type="http://schemas.openxmlformats.org/officeDocument/2006/relationships/hyperlink" Target="https://docs.google.com/forms/d/1j2wUCV0OIZN0Ck9NpNLIYe8v7kmtRhhR_gyDmWEpzjs/edit" TargetMode="External"/><Relationship Id="rId185" Type="http://schemas.openxmlformats.org/officeDocument/2006/relationships/hyperlink" Target="https://docs.google.com/forms/d/1FVY0oEF6Il8QSkn-KrqsHbRKoyc_fQIvzch2sRz-FYQ/edit" TargetMode="External"/><Relationship Id="rId4" Type="http://schemas.openxmlformats.org/officeDocument/2006/relationships/hyperlink" Target="https://docs.google.com/forms/d/18fPT7AfCSAaskQx0ptz9rUrpTgQBAyqu8ei8-VRbv1w" TargetMode="External"/><Relationship Id="rId9" Type="http://schemas.openxmlformats.org/officeDocument/2006/relationships/hyperlink" Target="https://docs.google.com/forms/d/1d0TcBl972W8jTBW7XhL5Jnc-8r_dxN669VyMhY57gAQ" TargetMode="External"/><Relationship Id="rId180" Type="http://schemas.openxmlformats.org/officeDocument/2006/relationships/hyperlink" Target="https://docs.google.com/forms/d/1qUnKimg3SZhQvor9ztowGsIXQnbJIo5LQ19nbXufmZE" TargetMode="External"/><Relationship Id="rId26" Type="http://schemas.openxmlformats.org/officeDocument/2006/relationships/hyperlink" Target="https://docs.google.com/forms/d/128UMKY7tzjWkAKMKBbXFYVq1Oa1bdvVtmYgMcov6dqs/edit" TargetMode="External"/><Relationship Id="rId47" Type="http://schemas.openxmlformats.org/officeDocument/2006/relationships/hyperlink" Target="https://docs.google.com/forms/d/1vAvNHMnx1eLWXEqqOzMdAffxEVhL9kKZBd88uFnYRiI" TargetMode="External"/><Relationship Id="rId68" Type="http://schemas.openxmlformats.org/officeDocument/2006/relationships/hyperlink" Target="https://docs.google.com/forms/d/1s7elxCvNUC-riQsuC9Fc5oJ-xi_g9xxWeGlHkafSPbg/edit" TargetMode="External"/><Relationship Id="rId89" Type="http://schemas.openxmlformats.org/officeDocument/2006/relationships/hyperlink" Target="https://docs.google.com/forms/d/1xouHB99JJo08geD9OpT_dOG375YbA3tzkUlEwUz2tCQ/edit" TargetMode="External"/><Relationship Id="rId112" Type="http://schemas.openxmlformats.org/officeDocument/2006/relationships/hyperlink" Target="https://docs.google.com/forms/d/1x8BriLpHF5IkPpvkaCwKOkVbZ0-_8eqMb91r4o7Fn3s/edit" TargetMode="External"/><Relationship Id="rId133" Type="http://schemas.openxmlformats.org/officeDocument/2006/relationships/hyperlink" Target="https://docs.google.com/forms/d/1mdKB9z9wS7fOid9-JLHg1_pCVWm5YRkLo_Bap6ViUpk" TargetMode="External"/><Relationship Id="rId154" Type="http://schemas.openxmlformats.org/officeDocument/2006/relationships/hyperlink" Target="https://docs.google.com/forms/d/1Ft_a62kG0pnSZoa91BdjmKug1eOP0oCLH3dYwNlZ7ks" TargetMode="External"/><Relationship Id="rId175" Type="http://schemas.openxmlformats.org/officeDocument/2006/relationships/hyperlink" Target="https://docs.google.com/forms/d/1DdAfCi-lPMw-EtwoM375RERBDqtjeiJOnLNQ3nswMlg/edit" TargetMode="External"/><Relationship Id="rId16" Type="http://schemas.openxmlformats.org/officeDocument/2006/relationships/hyperlink" Target="https://docs.google.com/forms/d/1MO60vzLmRO9m6wwtPtrCH0sGj-D26HBXDXCkeaVKVSg" TargetMode="External"/><Relationship Id="rId37" Type="http://schemas.openxmlformats.org/officeDocument/2006/relationships/hyperlink" Target="https://docs.google.com/forms/d/1yTmXv3iznq1a_aRlcm_h3i3UL_gxWqpMokR8TpdTGbA" TargetMode="External"/><Relationship Id="rId58" Type="http://schemas.openxmlformats.org/officeDocument/2006/relationships/hyperlink" Target="https://docs.google.com/forms/d/1J6y0tecR6vPh7apNqUDd_8Li-WI4wE9Lzztl3yeh3MM" TargetMode="External"/><Relationship Id="rId79" Type="http://schemas.openxmlformats.org/officeDocument/2006/relationships/hyperlink" Target="https://docs.google.com/forms/d/1NXz44c5b8zH5m_8ruM3T71Q6XmJ1qB9L9YZko-5us90/edit" TargetMode="External"/><Relationship Id="rId102" Type="http://schemas.openxmlformats.org/officeDocument/2006/relationships/hyperlink" Target="https://docs.google.com/forms/d/1_k6AWo2OPbmI9600pXU3QAI7inspPKGUbx0zGRc-rRM/edit" TargetMode="External"/><Relationship Id="rId123" Type="http://schemas.openxmlformats.org/officeDocument/2006/relationships/hyperlink" Target="https://docs.google.com/forms/d/1asHcCPovBnVwtNMsbzYbe_q-D54kAjtQudAUrMGRwEM" TargetMode="External"/><Relationship Id="rId144" Type="http://schemas.openxmlformats.org/officeDocument/2006/relationships/hyperlink" Target="https://docs.google.com/forms/d/13bttUCZNhy2CbdBRilvZ6BX7LjaCIdLVdjOKhVyTE4U" TargetMode="External"/><Relationship Id="rId90" Type="http://schemas.openxmlformats.org/officeDocument/2006/relationships/hyperlink" Target="https://docs.google.com/forms/d/1jKLY2esxr9_rnEBYfNuAxf9wxU6mrmA1V__QetNDk3g/edit" TargetMode="External"/><Relationship Id="rId165" Type="http://schemas.openxmlformats.org/officeDocument/2006/relationships/hyperlink" Target="https://docs.google.com/forms/d/1P4keGCEGgMInGJVe6cuBVFUXMsFNBn5scfRHVMtz-Jk/edit" TargetMode="External"/><Relationship Id="rId186" Type="http://schemas.openxmlformats.org/officeDocument/2006/relationships/hyperlink" Target="https://docs.google.com/forms/d/1ifAzhvcnpAk5Ny7iYMUFpQq74li1aq7HViHtF3PqCn0/edit" TargetMode="External"/><Relationship Id="rId27" Type="http://schemas.openxmlformats.org/officeDocument/2006/relationships/hyperlink" Target="https://docs.google.com/forms/d/1d7LH4D4yehrmptmj0yfRHro7Xey0B9pLXyQmscDTl-w" TargetMode="External"/><Relationship Id="rId48" Type="http://schemas.openxmlformats.org/officeDocument/2006/relationships/hyperlink" Target="https://docs.google.com/forms/d/1fmz6ogkQdCbWX_c7H2Ky2EFpmp9ueOA06DDlA-ZyWs0" TargetMode="External"/><Relationship Id="rId69" Type="http://schemas.openxmlformats.org/officeDocument/2006/relationships/hyperlink" Target="https://docs.google.com/forms/d/1kKqG-tibaw6G57MRLgzWQjkjli1yRr1LUksJVEo7TDo/edit" TargetMode="External"/><Relationship Id="rId113" Type="http://schemas.openxmlformats.org/officeDocument/2006/relationships/hyperlink" Target="https://docs.google.com/forms/d/1OqH8tohQnkw0waPo9eQ17jCjcT0scRr0E7DltrYPqus" TargetMode="External"/><Relationship Id="rId134" Type="http://schemas.openxmlformats.org/officeDocument/2006/relationships/hyperlink" Target="https://docs.google.com/forms/d/1I_YS-Ds2uokgel_p9i2UVpFFupM85coY8i0ctjrvs80" TargetMode="External"/><Relationship Id="rId80" Type="http://schemas.openxmlformats.org/officeDocument/2006/relationships/hyperlink" Target="https://docs.google.com/forms/d/1WtFtzYU7bKEG_f57EjVvqaIKUH_0cFoIajRkLsKIZI4" TargetMode="External"/><Relationship Id="rId155" Type="http://schemas.openxmlformats.org/officeDocument/2006/relationships/hyperlink" Target="https://docs.google.com/forms/d/1gm9uNpFbPAydjDRznDWDzZYHq_riwAb952odSofh_3Q/edit" TargetMode="External"/><Relationship Id="rId176" Type="http://schemas.openxmlformats.org/officeDocument/2006/relationships/hyperlink" Target="https://docs.google.com/forms/d/1Y24KHdiJaPADUbSyqmQ54PgpEZcKKVubsfaQux9Jfuk/edit" TargetMode="External"/><Relationship Id="rId17" Type="http://schemas.openxmlformats.org/officeDocument/2006/relationships/hyperlink" Target="https://docs.google.com/forms/d/1mZVvQDoGzwNbBNjQotOzwzsq6Fz8fhSuklW6HteH8vI" TargetMode="External"/><Relationship Id="rId38" Type="http://schemas.openxmlformats.org/officeDocument/2006/relationships/hyperlink" Target="https://docs.google.com/forms/d/1Wxk0iIxJlrQBmoFXB1wTpE8kpMIaz5lLxTA9N7U4vTI" TargetMode="External"/><Relationship Id="rId59" Type="http://schemas.openxmlformats.org/officeDocument/2006/relationships/hyperlink" Target="https://docs.google.com/forms/d/1osIVGGW0xAIZNNO9ebK5E3n0Onk3QCxIDNeGxbQy1jM/edit" TargetMode="External"/><Relationship Id="rId103" Type="http://schemas.openxmlformats.org/officeDocument/2006/relationships/hyperlink" Target="https://docs.google.com/forms/d/1SksEg7HyYaUUWB9hlhmPnbBJ5TuvuxGuFiMKojkx2s8" TargetMode="External"/><Relationship Id="rId124" Type="http://schemas.openxmlformats.org/officeDocument/2006/relationships/hyperlink" Target="https://docs.google.com/forms/d/e/1FAIpQLSfvqgGevcez0OO-vvMuLddVanuiBeA6AmMdtESvMZOnKevYvg/viewform?usp=sharing" TargetMode="External"/><Relationship Id="rId70" Type="http://schemas.openxmlformats.org/officeDocument/2006/relationships/hyperlink" Target="https://docs.google.com/forms/d/1y9xNnTUzQi-iEoq7qvYVkFq-4Oswdvg7mol_iwdowxA/edit" TargetMode="External"/><Relationship Id="rId91" Type="http://schemas.openxmlformats.org/officeDocument/2006/relationships/hyperlink" Target="https://docs.google.com/forms/d/16jo8ecV1s5xxRqaHwY05X0nMlBswihEgQlOX8QC9anE" TargetMode="External"/><Relationship Id="rId145" Type="http://schemas.openxmlformats.org/officeDocument/2006/relationships/hyperlink" Target="https://docs.google.com/forms/d/1nxHQXBQMGDcTZxJ_jSqRLZscUbk7RkCbJDKMfX4Oi40" TargetMode="External"/><Relationship Id="rId166" Type="http://schemas.openxmlformats.org/officeDocument/2006/relationships/hyperlink" Target="https://docs.google.com/forms/d/10PROB4Q9F6cvsu5JYBuWpwjw3TY6uGpXQPENfHY7Psw/edit" TargetMode="External"/><Relationship Id="rId187" Type="http://schemas.openxmlformats.org/officeDocument/2006/relationships/hyperlink" Target="https://docs.google.com/forms/d/1esC4chbJJ_6fPKcuGvDNtb_mGOuy99F49t95qFabCFA/edit" TargetMode="External"/><Relationship Id="rId1" Type="http://schemas.openxmlformats.org/officeDocument/2006/relationships/hyperlink" Target="https://docs.google.com/forms/d/110YhkvFffuKznov6dCoC8k9IrN32hgyRPztBp36SFoc" TargetMode="External"/><Relationship Id="rId28" Type="http://schemas.openxmlformats.org/officeDocument/2006/relationships/hyperlink" Target="https://docs.google.com/forms/d/1czZS3Vw1r6pLB6_xItPHU4j-zKWtdg7okUIU-KZTwbE" TargetMode="External"/><Relationship Id="rId49" Type="http://schemas.openxmlformats.org/officeDocument/2006/relationships/hyperlink" Target="https://docs.google.com/forms/d/16KH99LDLfZL6kS7mVLMkXMTm1gNy8_j0JKlzdgV-xXw" TargetMode="External"/><Relationship Id="rId114" Type="http://schemas.openxmlformats.org/officeDocument/2006/relationships/hyperlink" Target="https://docs.google.com/forms/d/e/1FAIpQLSd8PMUFBgYEAF7fi0dLYAMmcUBTfkqstHozhwTraUDYs4Z_OQ/viewform?usp=sharing" TargetMode="External"/><Relationship Id="rId60" Type="http://schemas.openxmlformats.org/officeDocument/2006/relationships/hyperlink" Target="https://docs.google.com/forms/d/1slqhW0G0z0Llitbk1UgXEuWwlFXVg-E9MQKM9cvLn_I" TargetMode="External"/><Relationship Id="rId81" Type="http://schemas.openxmlformats.org/officeDocument/2006/relationships/hyperlink" Target="https://docs.google.com/forms/d/11XkK9gtX8BuEWLqfvcdXTkcnqMkFGgQcKRekdtCmVxA/edit" TargetMode="External"/><Relationship Id="rId135" Type="http://schemas.openxmlformats.org/officeDocument/2006/relationships/hyperlink" Target="https://docs.google.com/forms/d/1ZFHA8nHuZ6Wf0cEa8GvPb9gTqamaEliVACM5aUJUPQE" TargetMode="External"/><Relationship Id="rId156" Type="http://schemas.openxmlformats.org/officeDocument/2006/relationships/hyperlink" Target="https://docs.google.com/forms/d/1x6kiVGB0jO5tC-FIe5XPfx3IbtoyuVVsN3qhBnECw0U/edit" TargetMode="External"/><Relationship Id="rId177" Type="http://schemas.openxmlformats.org/officeDocument/2006/relationships/hyperlink" Target="https://docs.google.com/forms/d/1Z2E4GdmIPmY8gG3i0btv7JDMrp_y6U0fjOc5vst0Oaw/ed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9FC76-8E98-4142-BB30-44CED88FABAB}">
  <dimension ref="A1:J197"/>
  <sheetViews>
    <sheetView workbookViewId="0">
      <pane ySplit="2" topLeftCell="A3" activePane="bottomLeft" state="frozen"/>
      <selection pane="bottomLeft" activeCell="A2" sqref="A2"/>
    </sheetView>
  </sheetViews>
  <sheetFormatPr defaultRowHeight="14.5" x14ac:dyDescent="0.35"/>
  <cols>
    <col min="1" max="1" width="11.90625" style="68" customWidth="1"/>
    <col min="2" max="2" width="24.453125" style="68" customWidth="1"/>
    <col min="3" max="3" width="15.453125" style="68" customWidth="1"/>
    <col min="4" max="4" width="16" style="206" customWidth="1"/>
    <col min="5" max="5" width="14" style="68" customWidth="1"/>
    <col min="6" max="6" width="14.6328125" style="68" customWidth="1"/>
    <col min="7" max="7" width="18.90625" style="68" customWidth="1"/>
    <col min="8" max="8" width="15.26953125" style="213" customWidth="1"/>
    <col min="9" max="9" width="19.81640625" style="213" customWidth="1"/>
    <col min="10" max="10" width="15.90625" style="213" customWidth="1"/>
  </cols>
  <sheetData>
    <row r="1" spans="1:10" x14ac:dyDescent="0.35">
      <c r="G1" s="272" t="s">
        <v>942</v>
      </c>
      <c r="H1" s="269" t="s">
        <v>937</v>
      </c>
      <c r="I1" s="270" t="s">
        <v>938</v>
      </c>
      <c r="J1" s="271" t="s">
        <v>939</v>
      </c>
    </row>
    <row r="2" spans="1:10" ht="99.5" customHeight="1" x14ac:dyDescent="0.35">
      <c r="A2" s="184" t="s">
        <v>904</v>
      </c>
      <c r="B2" s="184" t="s">
        <v>903</v>
      </c>
      <c r="C2" s="184" t="s">
        <v>701</v>
      </c>
      <c r="D2" s="185" t="s">
        <v>923</v>
      </c>
      <c r="E2" s="186" t="s">
        <v>924</v>
      </c>
      <c r="F2" s="187" t="s">
        <v>925</v>
      </c>
      <c r="G2" s="43" t="s">
        <v>926</v>
      </c>
      <c r="H2" s="215" t="s">
        <v>940</v>
      </c>
      <c r="I2" s="215" t="s">
        <v>941</v>
      </c>
      <c r="J2" s="215" t="s">
        <v>927</v>
      </c>
    </row>
    <row r="3" spans="1:10" ht="16" x14ac:dyDescent="0.35">
      <c r="A3" s="188"/>
      <c r="B3" s="189" t="s">
        <v>871</v>
      </c>
      <c r="C3" s="190" t="s">
        <v>112</v>
      </c>
      <c r="D3" s="191">
        <v>3</v>
      </c>
      <c r="E3" s="192">
        <v>3</v>
      </c>
      <c r="F3" s="193">
        <v>3</v>
      </c>
      <c r="G3" s="214">
        <f t="shared" ref="G3:G34" si="0">D3+E3+F3</f>
        <v>9</v>
      </c>
      <c r="H3" s="216">
        <f t="shared" ref="H3:H34" si="1">(F3*2)+(E3)+(D3*0.5)</f>
        <v>10.5</v>
      </c>
      <c r="I3" s="217">
        <f t="shared" ref="I3:I34" si="2">(D3*2)+(E3*1)+(F3*0.5)</f>
        <v>10.5</v>
      </c>
      <c r="J3" s="219">
        <f t="shared" ref="J3:J34" si="3">(E3*2)+(D3*1)+(F3*1)</f>
        <v>12</v>
      </c>
    </row>
    <row r="4" spans="1:10" ht="16" x14ac:dyDescent="0.35">
      <c r="A4" s="195"/>
      <c r="B4" s="196" t="s">
        <v>596</v>
      </c>
      <c r="C4" s="190" t="s">
        <v>297</v>
      </c>
      <c r="D4" s="191">
        <v>2</v>
      </c>
      <c r="E4" s="192">
        <v>2.8333333333333335</v>
      </c>
      <c r="F4" s="193">
        <v>2.8333333333333335</v>
      </c>
      <c r="G4" s="214">
        <f t="shared" si="0"/>
        <v>7.6666666666666679</v>
      </c>
      <c r="H4" s="216">
        <f t="shared" si="1"/>
        <v>9.5</v>
      </c>
      <c r="I4" s="217">
        <f t="shared" si="2"/>
        <v>8.25</v>
      </c>
      <c r="J4" s="219">
        <f t="shared" si="3"/>
        <v>10.5</v>
      </c>
    </row>
    <row r="5" spans="1:10" ht="16" x14ac:dyDescent="0.35">
      <c r="A5" s="195" t="s">
        <v>762</v>
      </c>
      <c r="B5" s="196" t="s">
        <v>808</v>
      </c>
      <c r="C5" s="190" t="s">
        <v>297</v>
      </c>
      <c r="D5" s="191">
        <v>3</v>
      </c>
      <c r="E5" s="192">
        <v>3</v>
      </c>
      <c r="F5" s="193">
        <v>1.5</v>
      </c>
      <c r="G5" s="214">
        <f t="shared" si="0"/>
        <v>7.5</v>
      </c>
      <c r="H5" s="216">
        <f t="shared" si="1"/>
        <v>7.5</v>
      </c>
      <c r="I5" s="217">
        <f t="shared" si="2"/>
        <v>9.75</v>
      </c>
      <c r="J5" s="219">
        <f t="shared" si="3"/>
        <v>10.5</v>
      </c>
    </row>
    <row r="6" spans="1:10" ht="16" x14ac:dyDescent="0.35">
      <c r="A6" s="188"/>
      <c r="B6" s="189" t="s">
        <v>882</v>
      </c>
      <c r="C6" s="190" t="s">
        <v>112</v>
      </c>
      <c r="D6" s="191">
        <v>3</v>
      </c>
      <c r="E6" s="192">
        <v>2.3333333333333335</v>
      </c>
      <c r="F6" s="193">
        <v>1.6666666666666667</v>
      </c>
      <c r="G6" s="214">
        <f t="shared" si="0"/>
        <v>7.0000000000000009</v>
      </c>
      <c r="H6" s="216">
        <f t="shared" si="1"/>
        <v>7.166666666666667</v>
      </c>
      <c r="I6" s="217">
        <f t="shared" si="2"/>
        <v>9.1666666666666679</v>
      </c>
      <c r="J6" s="219">
        <f t="shared" si="3"/>
        <v>9.3333333333333339</v>
      </c>
    </row>
    <row r="7" spans="1:10" ht="16" x14ac:dyDescent="0.35">
      <c r="A7" s="195" t="s">
        <v>762</v>
      </c>
      <c r="B7" s="196" t="s">
        <v>789</v>
      </c>
      <c r="C7" s="190" t="s">
        <v>297</v>
      </c>
      <c r="D7" s="191">
        <v>3</v>
      </c>
      <c r="E7" s="192">
        <v>3</v>
      </c>
      <c r="F7" s="193">
        <v>1</v>
      </c>
      <c r="G7" s="214">
        <f t="shared" si="0"/>
        <v>7</v>
      </c>
      <c r="H7" s="216">
        <f t="shared" si="1"/>
        <v>6.5</v>
      </c>
      <c r="I7" s="217">
        <f t="shared" si="2"/>
        <v>9.5</v>
      </c>
      <c r="J7" s="219">
        <f t="shared" si="3"/>
        <v>10</v>
      </c>
    </row>
    <row r="8" spans="1:10" ht="16" x14ac:dyDescent="0.35">
      <c r="A8" s="195"/>
      <c r="B8" s="196" t="s">
        <v>804</v>
      </c>
      <c r="C8" s="190" t="s">
        <v>297</v>
      </c>
      <c r="D8" s="191">
        <v>3</v>
      </c>
      <c r="E8" s="192">
        <v>2.5</v>
      </c>
      <c r="F8" s="193">
        <v>1.5</v>
      </c>
      <c r="G8" s="214">
        <f t="shared" si="0"/>
        <v>7</v>
      </c>
      <c r="H8" s="216">
        <f t="shared" si="1"/>
        <v>7</v>
      </c>
      <c r="I8" s="217">
        <f t="shared" si="2"/>
        <v>9.25</v>
      </c>
      <c r="J8" s="219">
        <f t="shared" si="3"/>
        <v>9.5</v>
      </c>
    </row>
    <row r="9" spans="1:10" ht="16" x14ac:dyDescent="0.35">
      <c r="A9" s="197"/>
      <c r="B9" s="198" t="s">
        <v>325</v>
      </c>
      <c r="C9" s="190" t="s">
        <v>318</v>
      </c>
      <c r="D9" s="191">
        <v>3</v>
      </c>
      <c r="E9" s="192">
        <v>2.5</v>
      </c>
      <c r="F9" s="193">
        <v>1.5</v>
      </c>
      <c r="G9" s="214">
        <f t="shared" si="0"/>
        <v>7</v>
      </c>
      <c r="H9" s="216">
        <f t="shared" si="1"/>
        <v>7</v>
      </c>
      <c r="I9" s="217">
        <f t="shared" si="2"/>
        <v>9.25</v>
      </c>
      <c r="J9" s="219">
        <f t="shared" si="3"/>
        <v>9.5</v>
      </c>
    </row>
    <row r="10" spans="1:10" ht="16" x14ac:dyDescent="0.35">
      <c r="A10" s="188"/>
      <c r="B10" s="189" t="s">
        <v>82</v>
      </c>
      <c r="C10" s="190" t="s">
        <v>112</v>
      </c>
      <c r="D10" s="191">
        <v>3</v>
      </c>
      <c r="E10" s="192">
        <v>2</v>
      </c>
      <c r="F10" s="193">
        <v>1.6666666666666667</v>
      </c>
      <c r="G10" s="214">
        <f t="shared" si="0"/>
        <v>6.666666666666667</v>
      </c>
      <c r="H10" s="216">
        <f t="shared" si="1"/>
        <v>6.8333333333333339</v>
      </c>
      <c r="I10" s="217">
        <f t="shared" si="2"/>
        <v>8.8333333333333339</v>
      </c>
      <c r="J10" s="219">
        <f t="shared" si="3"/>
        <v>8.6666666666666661</v>
      </c>
    </row>
    <row r="11" spans="1:10" ht="16" x14ac:dyDescent="0.35">
      <c r="A11" s="195" t="s">
        <v>762</v>
      </c>
      <c r="B11" s="196" t="s">
        <v>798</v>
      </c>
      <c r="C11" s="190" t="s">
        <v>297</v>
      </c>
      <c r="D11" s="191">
        <v>2.25</v>
      </c>
      <c r="E11" s="192">
        <v>2.75</v>
      </c>
      <c r="F11" s="193">
        <v>1.5</v>
      </c>
      <c r="G11" s="214">
        <f t="shared" si="0"/>
        <v>6.5</v>
      </c>
      <c r="H11" s="216">
        <f t="shared" si="1"/>
        <v>6.875</v>
      </c>
      <c r="I11" s="217">
        <f t="shared" si="2"/>
        <v>8</v>
      </c>
      <c r="J11" s="219">
        <f t="shared" si="3"/>
        <v>9.25</v>
      </c>
    </row>
    <row r="12" spans="1:10" ht="46.5" x14ac:dyDescent="0.35">
      <c r="A12" s="199"/>
      <c r="B12" s="200" t="s">
        <v>891</v>
      </c>
      <c r="C12" s="190" t="s">
        <v>111</v>
      </c>
      <c r="D12" s="191">
        <v>1.5</v>
      </c>
      <c r="E12" s="192">
        <v>2.5</v>
      </c>
      <c r="F12" s="193">
        <v>2.5</v>
      </c>
      <c r="G12" s="214">
        <f t="shared" si="0"/>
        <v>6.5</v>
      </c>
      <c r="H12" s="216">
        <f t="shared" si="1"/>
        <v>8.25</v>
      </c>
      <c r="I12" s="218">
        <f t="shared" si="2"/>
        <v>6.75</v>
      </c>
      <c r="J12" s="219">
        <f t="shared" si="3"/>
        <v>9</v>
      </c>
    </row>
    <row r="13" spans="1:10" ht="16" x14ac:dyDescent="0.35">
      <c r="A13" s="188"/>
      <c r="B13" s="189" t="s">
        <v>862</v>
      </c>
      <c r="C13" s="190" t="s">
        <v>112</v>
      </c>
      <c r="D13" s="191">
        <v>3</v>
      </c>
      <c r="E13" s="192">
        <v>1.6666666666666667</v>
      </c>
      <c r="F13" s="193">
        <v>1.6666666666666667</v>
      </c>
      <c r="G13" s="214">
        <f t="shared" si="0"/>
        <v>6.3333333333333339</v>
      </c>
      <c r="H13" s="216">
        <f t="shared" si="1"/>
        <v>6.5</v>
      </c>
      <c r="I13" s="217">
        <f t="shared" si="2"/>
        <v>8.5</v>
      </c>
      <c r="J13" s="218">
        <f t="shared" si="3"/>
        <v>8</v>
      </c>
    </row>
    <row r="14" spans="1:10" ht="16" x14ac:dyDescent="0.35">
      <c r="A14" s="195"/>
      <c r="B14" s="196" t="s">
        <v>785</v>
      </c>
      <c r="C14" s="190" t="s">
        <v>297</v>
      </c>
      <c r="D14" s="191">
        <v>2.3333333333333335</v>
      </c>
      <c r="E14" s="192">
        <v>2.6666666666666665</v>
      </c>
      <c r="F14" s="193">
        <v>1.3333333333333333</v>
      </c>
      <c r="G14" s="214">
        <f t="shared" si="0"/>
        <v>6.333333333333333</v>
      </c>
      <c r="H14" s="216">
        <f t="shared" si="1"/>
        <v>6.5</v>
      </c>
      <c r="I14" s="217">
        <f t="shared" si="2"/>
        <v>8</v>
      </c>
      <c r="J14" s="219">
        <f t="shared" si="3"/>
        <v>9</v>
      </c>
    </row>
    <row r="15" spans="1:10" ht="16" x14ac:dyDescent="0.35">
      <c r="A15" s="188"/>
      <c r="B15" s="189" t="s">
        <v>865</v>
      </c>
      <c r="C15" s="190" t="s">
        <v>112</v>
      </c>
      <c r="D15" s="191">
        <v>3</v>
      </c>
      <c r="E15" s="192">
        <v>2.6666666666666665</v>
      </c>
      <c r="F15" s="193">
        <v>0.66666666666666663</v>
      </c>
      <c r="G15" s="214">
        <f t="shared" si="0"/>
        <v>6.333333333333333</v>
      </c>
      <c r="H15" s="218">
        <f t="shared" si="1"/>
        <v>5.5</v>
      </c>
      <c r="I15" s="217">
        <f t="shared" si="2"/>
        <v>9</v>
      </c>
      <c r="J15" s="219">
        <f t="shared" si="3"/>
        <v>8.9999999999999982</v>
      </c>
    </row>
    <row r="16" spans="1:10" ht="31" x14ac:dyDescent="0.35">
      <c r="A16" s="188"/>
      <c r="B16" s="189" t="s">
        <v>881</v>
      </c>
      <c r="C16" s="190" t="s">
        <v>112</v>
      </c>
      <c r="D16" s="191">
        <v>3</v>
      </c>
      <c r="E16" s="192">
        <v>2.6666666666666665</v>
      </c>
      <c r="F16" s="193">
        <v>0.66666666666666663</v>
      </c>
      <c r="G16" s="214">
        <f t="shared" si="0"/>
        <v>6.333333333333333</v>
      </c>
      <c r="H16" s="218">
        <f t="shared" si="1"/>
        <v>5.5</v>
      </c>
      <c r="I16" s="217">
        <f t="shared" si="2"/>
        <v>9</v>
      </c>
      <c r="J16" s="219">
        <f t="shared" si="3"/>
        <v>8.9999999999999982</v>
      </c>
    </row>
    <row r="17" spans="1:10" ht="16" x14ac:dyDescent="0.35">
      <c r="A17" s="199"/>
      <c r="B17" s="200" t="s">
        <v>890</v>
      </c>
      <c r="C17" s="190" t="s">
        <v>111</v>
      </c>
      <c r="D17" s="191">
        <v>3</v>
      </c>
      <c r="E17" s="192">
        <v>2.75</v>
      </c>
      <c r="F17" s="193">
        <v>0.5</v>
      </c>
      <c r="G17" s="214">
        <f t="shared" si="0"/>
        <v>6.25</v>
      </c>
      <c r="H17" s="218">
        <f t="shared" si="1"/>
        <v>5.25</v>
      </c>
      <c r="I17" s="217">
        <f t="shared" si="2"/>
        <v>9</v>
      </c>
      <c r="J17" s="219">
        <f t="shared" si="3"/>
        <v>9</v>
      </c>
    </row>
    <row r="18" spans="1:10" ht="16" x14ac:dyDescent="0.35">
      <c r="A18" s="188"/>
      <c r="B18" s="189" t="s">
        <v>197</v>
      </c>
      <c r="C18" s="190" t="s">
        <v>112</v>
      </c>
      <c r="D18" s="191">
        <v>2.5</v>
      </c>
      <c r="E18" s="192">
        <v>2</v>
      </c>
      <c r="F18" s="193">
        <v>1.75</v>
      </c>
      <c r="G18" s="214">
        <f t="shared" si="0"/>
        <v>6.25</v>
      </c>
      <c r="H18" s="216">
        <f t="shared" si="1"/>
        <v>6.75</v>
      </c>
      <c r="I18" s="217">
        <f t="shared" si="2"/>
        <v>7.875</v>
      </c>
      <c r="J18" s="219">
        <f t="shared" si="3"/>
        <v>8.25</v>
      </c>
    </row>
    <row r="19" spans="1:10" ht="31" x14ac:dyDescent="0.35">
      <c r="A19" s="188"/>
      <c r="B19" s="189" t="s">
        <v>902</v>
      </c>
      <c r="C19" s="190" t="s">
        <v>112</v>
      </c>
      <c r="D19" s="191">
        <v>3</v>
      </c>
      <c r="E19" s="192">
        <v>2</v>
      </c>
      <c r="F19" s="193">
        <v>1.25</v>
      </c>
      <c r="G19" s="214">
        <f t="shared" si="0"/>
        <v>6.25</v>
      </c>
      <c r="H19" s="216">
        <f t="shared" si="1"/>
        <v>6</v>
      </c>
      <c r="I19" s="217">
        <f t="shared" si="2"/>
        <v>8.625</v>
      </c>
      <c r="J19" s="219">
        <f t="shared" si="3"/>
        <v>8.25</v>
      </c>
    </row>
    <row r="20" spans="1:10" ht="16" x14ac:dyDescent="0.35">
      <c r="A20" s="188"/>
      <c r="B20" s="189" t="s">
        <v>874</v>
      </c>
      <c r="C20" s="190" t="s">
        <v>112</v>
      </c>
      <c r="D20" s="191">
        <v>2.5</v>
      </c>
      <c r="E20" s="192">
        <v>2.5</v>
      </c>
      <c r="F20" s="193">
        <v>1.25</v>
      </c>
      <c r="G20" s="214">
        <f t="shared" si="0"/>
        <v>6.25</v>
      </c>
      <c r="H20" s="216">
        <f t="shared" si="1"/>
        <v>6.25</v>
      </c>
      <c r="I20" s="217">
        <f t="shared" si="2"/>
        <v>8.125</v>
      </c>
      <c r="J20" s="219">
        <f t="shared" si="3"/>
        <v>8.75</v>
      </c>
    </row>
    <row r="21" spans="1:10" ht="16" x14ac:dyDescent="0.35">
      <c r="A21" s="195"/>
      <c r="B21" s="196" t="s">
        <v>784</v>
      </c>
      <c r="C21" s="190" t="s">
        <v>297</v>
      </c>
      <c r="D21" s="191">
        <v>1.8333333333333333</v>
      </c>
      <c r="E21" s="192">
        <v>2.6666666666666665</v>
      </c>
      <c r="F21" s="193">
        <v>1.6666666666666667</v>
      </c>
      <c r="G21" s="214">
        <f t="shared" si="0"/>
        <v>6.166666666666667</v>
      </c>
      <c r="H21" s="216">
        <f t="shared" si="1"/>
        <v>6.916666666666667</v>
      </c>
      <c r="I21" s="217">
        <f t="shared" si="2"/>
        <v>7.1666666666666661</v>
      </c>
      <c r="J21" s="219">
        <f t="shared" si="3"/>
        <v>8.8333333333333321</v>
      </c>
    </row>
    <row r="22" spans="1:10" ht="16" x14ac:dyDescent="0.35">
      <c r="A22" s="188"/>
      <c r="B22" s="189" t="s">
        <v>841</v>
      </c>
      <c r="C22" s="190" t="s">
        <v>112</v>
      </c>
      <c r="D22" s="191">
        <v>2.3333333333333335</v>
      </c>
      <c r="E22" s="192">
        <v>3</v>
      </c>
      <c r="F22" s="193">
        <v>0.66666666666666663</v>
      </c>
      <c r="G22" s="214">
        <f t="shared" si="0"/>
        <v>6.0000000000000009</v>
      </c>
      <c r="H22" s="218">
        <f t="shared" si="1"/>
        <v>5.5</v>
      </c>
      <c r="I22" s="217">
        <f t="shared" si="2"/>
        <v>8</v>
      </c>
      <c r="J22" s="219">
        <f t="shared" si="3"/>
        <v>9</v>
      </c>
    </row>
    <row r="23" spans="1:10" ht="16" x14ac:dyDescent="0.35">
      <c r="A23" s="188"/>
      <c r="B23" s="189" t="s">
        <v>873</v>
      </c>
      <c r="C23" s="190" t="s">
        <v>112</v>
      </c>
      <c r="D23" s="191">
        <v>3</v>
      </c>
      <c r="E23" s="192">
        <v>2.3333333333333335</v>
      </c>
      <c r="F23" s="193">
        <v>0.66666666666666663</v>
      </c>
      <c r="G23" s="214">
        <f t="shared" si="0"/>
        <v>6.0000000000000009</v>
      </c>
      <c r="H23" s="218">
        <f t="shared" si="1"/>
        <v>5.166666666666667</v>
      </c>
      <c r="I23" s="217">
        <f t="shared" si="2"/>
        <v>8.6666666666666679</v>
      </c>
      <c r="J23" s="219">
        <f t="shared" si="3"/>
        <v>8.3333333333333339</v>
      </c>
    </row>
    <row r="24" spans="1:10" ht="31" x14ac:dyDescent="0.35">
      <c r="A24" s="197" t="s">
        <v>762</v>
      </c>
      <c r="B24" s="198" t="s">
        <v>828</v>
      </c>
      <c r="C24" s="190" t="s">
        <v>318</v>
      </c>
      <c r="D24" s="191">
        <v>3</v>
      </c>
      <c r="E24" s="192">
        <v>2</v>
      </c>
      <c r="F24" s="193">
        <v>1</v>
      </c>
      <c r="G24" s="214">
        <f t="shared" si="0"/>
        <v>6</v>
      </c>
      <c r="H24" s="218">
        <f t="shared" si="1"/>
        <v>5.5</v>
      </c>
      <c r="I24" s="217">
        <f t="shared" si="2"/>
        <v>8.5</v>
      </c>
      <c r="J24" s="218">
        <f t="shared" si="3"/>
        <v>8</v>
      </c>
    </row>
    <row r="25" spans="1:10" ht="16" x14ac:dyDescent="0.35">
      <c r="A25" s="195"/>
      <c r="B25" s="196" t="s">
        <v>818</v>
      </c>
      <c r="C25" s="190" t="s">
        <v>297</v>
      </c>
      <c r="D25" s="191">
        <v>1.6666666666666667</v>
      </c>
      <c r="E25" s="192">
        <v>3</v>
      </c>
      <c r="F25" s="193">
        <v>1.3333333333333333</v>
      </c>
      <c r="G25" s="214">
        <f t="shared" si="0"/>
        <v>6</v>
      </c>
      <c r="H25" s="216">
        <f t="shared" si="1"/>
        <v>6.4999999999999991</v>
      </c>
      <c r="I25" s="218">
        <f t="shared" si="2"/>
        <v>7.0000000000000009</v>
      </c>
      <c r="J25" s="219">
        <f t="shared" si="3"/>
        <v>9</v>
      </c>
    </row>
    <row r="26" spans="1:10" ht="16" x14ac:dyDescent="0.35">
      <c r="A26" s="201"/>
      <c r="B26" s="202" t="s">
        <v>770</v>
      </c>
      <c r="C26" s="190" t="s">
        <v>607</v>
      </c>
      <c r="D26" s="191">
        <v>3</v>
      </c>
      <c r="E26" s="192">
        <v>3</v>
      </c>
      <c r="F26" s="193">
        <v>0</v>
      </c>
      <c r="G26" s="214">
        <f t="shared" si="0"/>
        <v>6</v>
      </c>
      <c r="H26" s="218">
        <f t="shared" si="1"/>
        <v>4.5</v>
      </c>
      <c r="I26" s="217">
        <f t="shared" si="2"/>
        <v>9</v>
      </c>
      <c r="J26" s="219">
        <f t="shared" si="3"/>
        <v>9</v>
      </c>
    </row>
    <row r="27" spans="1:10" ht="16" x14ac:dyDescent="0.35">
      <c r="A27" s="188"/>
      <c r="B27" s="189" t="s">
        <v>208</v>
      </c>
      <c r="C27" s="190" t="s">
        <v>112</v>
      </c>
      <c r="D27" s="191">
        <v>2.75</v>
      </c>
      <c r="E27" s="192">
        <v>2.25</v>
      </c>
      <c r="F27" s="193">
        <v>1</v>
      </c>
      <c r="G27" s="214">
        <f t="shared" si="0"/>
        <v>6</v>
      </c>
      <c r="H27" s="216">
        <f t="shared" si="1"/>
        <v>5.625</v>
      </c>
      <c r="I27" s="217">
        <f t="shared" si="2"/>
        <v>8.25</v>
      </c>
      <c r="J27" s="219">
        <f t="shared" si="3"/>
        <v>8.25</v>
      </c>
    </row>
    <row r="28" spans="1:10" ht="16" x14ac:dyDescent="0.35">
      <c r="A28" s="201"/>
      <c r="B28" s="202" t="s">
        <v>773</v>
      </c>
      <c r="C28" s="190" t="s">
        <v>607</v>
      </c>
      <c r="D28" s="191">
        <v>3</v>
      </c>
      <c r="E28" s="192">
        <v>1.6666666666666667</v>
      </c>
      <c r="F28" s="193">
        <v>1.3333333333333333</v>
      </c>
      <c r="G28" s="214">
        <f t="shared" si="0"/>
        <v>6</v>
      </c>
      <c r="H28" s="216">
        <f t="shared" si="1"/>
        <v>5.833333333333333</v>
      </c>
      <c r="I28" s="217">
        <f t="shared" si="2"/>
        <v>8.3333333333333339</v>
      </c>
      <c r="J28" s="218">
        <f t="shared" si="3"/>
        <v>7.666666666666667</v>
      </c>
    </row>
    <row r="29" spans="1:10" ht="16" x14ac:dyDescent="0.4">
      <c r="A29" s="224"/>
      <c r="B29" s="225" t="s">
        <v>936</v>
      </c>
      <c r="C29" s="226" t="s">
        <v>112</v>
      </c>
      <c r="D29" s="227">
        <v>0</v>
      </c>
      <c r="E29" s="228">
        <v>3</v>
      </c>
      <c r="F29" s="229">
        <v>3</v>
      </c>
      <c r="G29" s="273">
        <f t="shared" si="0"/>
        <v>6</v>
      </c>
      <c r="H29" s="231">
        <f t="shared" si="1"/>
        <v>9</v>
      </c>
      <c r="I29" s="230">
        <f t="shared" si="2"/>
        <v>4.5</v>
      </c>
      <c r="J29" s="232">
        <f t="shared" si="3"/>
        <v>9</v>
      </c>
    </row>
    <row r="30" spans="1:10" ht="16" x14ac:dyDescent="0.35">
      <c r="A30" s="201" t="s">
        <v>762</v>
      </c>
      <c r="B30" s="202" t="s">
        <v>780</v>
      </c>
      <c r="C30" s="190" t="s">
        <v>607</v>
      </c>
      <c r="D30" s="191">
        <v>2</v>
      </c>
      <c r="E30" s="192">
        <v>2</v>
      </c>
      <c r="F30" s="193">
        <v>2</v>
      </c>
      <c r="G30" s="214">
        <f t="shared" si="0"/>
        <v>6</v>
      </c>
      <c r="H30" s="216">
        <f t="shared" si="1"/>
        <v>7</v>
      </c>
      <c r="I30" s="218">
        <f t="shared" si="2"/>
        <v>7</v>
      </c>
      <c r="J30" s="218">
        <f t="shared" si="3"/>
        <v>8</v>
      </c>
    </row>
    <row r="31" spans="1:10" ht="31" x14ac:dyDescent="0.35">
      <c r="A31" s="188"/>
      <c r="B31" s="189" t="s">
        <v>124</v>
      </c>
      <c r="C31" s="190" t="s">
        <v>112</v>
      </c>
      <c r="D31" s="191">
        <v>2.5</v>
      </c>
      <c r="E31" s="192">
        <v>3</v>
      </c>
      <c r="F31" s="193">
        <v>0.25</v>
      </c>
      <c r="G31" s="214">
        <f t="shared" si="0"/>
        <v>5.75</v>
      </c>
      <c r="H31" s="218">
        <f t="shared" si="1"/>
        <v>4.75</v>
      </c>
      <c r="I31" s="217">
        <f t="shared" si="2"/>
        <v>8.125</v>
      </c>
      <c r="J31" s="219">
        <f t="shared" si="3"/>
        <v>8.75</v>
      </c>
    </row>
    <row r="32" spans="1:10" ht="16" x14ac:dyDescent="0.35">
      <c r="A32" s="201" t="s">
        <v>762</v>
      </c>
      <c r="B32" s="202" t="s">
        <v>779</v>
      </c>
      <c r="C32" s="190" t="s">
        <v>607</v>
      </c>
      <c r="D32" s="191">
        <v>2</v>
      </c>
      <c r="E32" s="192">
        <v>1.5</v>
      </c>
      <c r="F32" s="193">
        <v>2.25</v>
      </c>
      <c r="G32" s="214">
        <f t="shared" si="0"/>
        <v>5.75</v>
      </c>
      <c r="H32" s="216">
        <f t="shared" si="1"/>
        <v>7</v>
      </c>
      <c r="I32" s="218">
        <f t="shared" si="2"/>
        <v>6.625</v>
      </c>
      <c r="J32" s="218">
        <f t="shared" si="3"/>
        <v>7.25</v>
      </c>
    </row>
    <row r="33" spans="1:10" ht="16" x14ac:dyDescent="0.35">
      <c r="A33" s="188"/>
      <c r="B33" s="189" t="s">
        <v>313</v>
      </c>
      <c r="C33" s="190" t="s">
        <v>112</v>
      </c>
      <c r="D33" s="191">
        <v>2</v>
      </c>
      <c r="E33" s="192">
        <v>2.3333333333333335</v>
      </c>
      <c r="F33" s="193">
        <v>1.3333333333333333</v>
      </c>
      <c r="G33" s="194">
        <f t="shared" si="0"/>
        <v>5.666666666666667</v>
      </c>
      <c r="H33" s="216">
        <f t="shared" si="1"/>
        <v>6</v>
      </c>
      <c r="I33" s="218">
        <f t="shared" si="2"/>
        <v>7.0000000000000009</v>
      </c>
      <c r="J33" s="218">
        <f t="shared" si="3"/>
        <v>8</v>
      </c>
    </row>
    <row r="34" spans="1:10" ht="16" x14ac:dyDescent="0.35">
      <c r="A34" s="188"/>
      <c r="B34" s="189" t="s">
        <v>842</v>
      </c>
      <c r="C34" s="190" t="s">
        <v>112</v>
      </c>
      <c r="D34" s="191">
        <v>3</v>
      </c>
      <c r="E34" s="192">
        <v>2</v>
      </c>
      <c r="F34" s="193">
        <v>0.66666666666666663</v>
      </c>
      <c r="G34" s="194">
        <f t="shared" si="0"/>
        <v>5.666666666666667</v>
      </c>
      <c r="H34" s="218">
        <f t="shared" si="1"/>
        <v>4.833333333333333</v>
      </c>
      <c r="I34" s="217">
        <f t="shared" si="2"/>
        <v>8.3333333333333339</v>
      </c>
      <c r="J34" s="218">
        <f t="shared" si="3"/>
        <v>7.666666666666667</v>
      </c>
    </row>
    <row r="35" spans="1:10" ht="16" x14ac:dyDescent="0.35">
      <c r="A35" s="195"/>
      <c r="B35" s="196" t="s">
        <v>820</v>
      </c>
      <c r="C35" s="190" t="s">
        <v>297</v>
      </c>
      <c r="D35" s="191">
        <v>2.3333333333333335</v>
      </c>
      <c r="E35" s="192">
        <v>3</v>
      </c>
      <c r="F35" s="193">
        <v>0.33333333333333331</v>
      </c>
      <c r="G35" s="194">
        <f t="shared" ref="G35:G66" si="4">D35+E35+F35</f>
        <v>5.666666666666667</v>
      </c>
      <c r="H35" s="218">
        <f t="shared" ref="H35:H66" si="5">(F35*2)+(E35)+(D35*0.5)</f>
        <v>4.833333333333333</v>
      </c>
      <c r="I35" s="217">
        <f t="shared" ref="I35:I66" si="6">(D35*2)+(E35*1)+(F35*0.5)</f>
        <v>7.8333333333333339</v>
      </c>
      <c r="J35" s="219">
        <f t="shared" ref="J35:J66" si="7">(E35*2)+(D35*1)+(F35*1)</f>
        <v>8.6666666666666679</v>
      </c>
    </row>
    <row r="36" spans="1:10" ht="16" x14ac:dyDescent="0.35">
      <c r="A36" s="188"/>
      <c r="B36" s="189" t="s">
        <v>94</v>
      </c>
      <c r="C36" s="190" t="s">
        <v>112</v>
      </c>
      <c r="D36" s="191">
        <v>2.3333333333333335</v>
      </c>
      <c r="E36" s="192">
        <v>2.3333333333333335</v>
      </c>
      <c r="F36" s="193">
        <v>1</v>
      </c>
      <c r="G36" s="194">
        <f t="shared" si="4"/>
        <v>5.666666666666667</v>
      </c>
      <c r="H36" s="218">
        <f t="shared" si="5"/>
        <v>5.5000000000000009</v>
      </c>
      <c r="I36" s="217">
        <f t="shared" si="6"/>
        <v>7.5</v>
      </c>
      <c r="J36" s="218">
        <f t="shared" si="7"/>
        <v>8</v>
      </c>
    </row>
    <row r="37" spans="1:10" ht="16" x14ac:dyDescent="0.35">
      <c r="A37" s="201"/>
      <c r="B37" s="202" t="s">
        <v>778</v>
      </c>
      <c r="C37" s="190" t="s">
        <v>607</v>
      </c>
      <c r="D37" s="191">
        <v>2.3333333333333335</v>
      </c>
      <c r="E37" s="192">
        <v>1.6666666666666667</v>
      </c>
      <c r="F37" s="193">
        <v>1.6666666666666667</v>
      </c>
      <c r="G37" s="194">
        <f t="shared" si="4"/>
        <v>5.666666666666667</v>
      </c>
      <c r="H37" s="216">
        <f t="shared" si="5"/>
        <v>6.166666666666667</v>
      </c>
      <c r="I37" s="217">
        <f t="shared" si="6"/>
        <v>7.166666666666667</v>
      </c>
      <c r="J37" s="218">
        <f t="shared" si="7"/>
        <v>7.3333333333333339</v>
      </c>
    </row>
    <row r="38" spans="1:10" ht="16" x14ac:dyDescent="0.35">
      <c r="A38" s="188"/>
      <c r="B38" s="189" t="s">
        <v>70</v>
      </c>
      <c r="C38" s="190" t="s">
        <v>112</v>
      </c>
      <c r="D38" s="191">
        <v>2.3333333333333335</v>
      </c>
      <c r="E38" s="192">
        <v>1.6666666666666667</v>
      </c>
      <c r="F38" s="193">
        <v>1.6666666666666667</v>
      </c>
      <c r="G38" s="194">
        <f t="shared" si="4"/>
        <v>5.666666666666667</v>
      </c>
      <c r="H38" s="216">
        <f t="shared" si="5"/>
        <v>6.166666666666667</v>
      </c>
      <c r="I38" s="217">
        <f t="shared" si="6"/>
        <v>7.166666666666667</v>
      </c>
      <c r="J38" s="218">
        <f t="shared" si="7"/>
        <v>7.3333333333333339</v>
      </c>
    </row>
    <row r="39" spans="1:10" ht="16" x14ac:dyDescent="0.35">
      <c r="A39" s="188"/>
      <c r="B39" s="189" t="s">
        <v>847</v>
      </c>
      <c r="C39" s="190" t="s">
        <v>112</v>
      </c>
      <c r="D39" s="191">
        <v>1.3333333333333333</v>
      </c>
      <c r="E39" s="192">
        <v>1.3333333333333333</v>
      </c>
      <c r="F39" s="193">
        <v>3</v>
      </c>
      <c r="G39" s="194">
        <f t="shared" si="4"/>
        <v>5.6666666666666661</v>
      </c>
      <c r="H39" s="216">
        <f t="shared" si="5"/>
        <v>8</v>
      </c>
      <c r="I39" s="218">
        <f t="shared" si="6"/>
        <v>5.5</v>
      </c>
      <c r="J39" s="218">
        <f t="shared" si="7"/>
        <v>7</v>
      </c>
    </row>
    <row r="40" spans="1:10" ht="16" x14ac:dyDescent="0.35">
      <c r="A40" s="199"/>
      <c r="B40" s="200" t="s">
        <v>18</v>
      </c>
      <c r="C40" s="190" t="s">
        <v>111</v>
      </c>
      <c r="D40" s="191">
        <v>2</v>
      </c>
      <c r="E40" s="192">
        <v>1.8</v>
      </c>
      <c r="F40" s="193">
        <v>1.8</v>
      </c>
      <c r="G40" s="194">
        <f t="shared" si="4"/>
        <v>5.6</v>
      </c>
      <c r="H40" s="216">
        <f t="shared" si="5"/>
        <v>6.4</v>
      </c>
      <c r="I40" s="218">
        <f t="shared" si="6"/>
        <v>6.7</v>
      </c>
      <c r="J40" s="218">
        <f t="shared" si="7"/>
        <v>7.3999999999999995</v>
      </c>
    </row>
    <row r="41" spans="1:10" ht="16" x14ac:dyDescent="0.35">
      <c r="A41" s="195"/>
      <c r="B41" s="196" t="s">
        <v>794</v>
      </c>
      <c r="C41" s="190" t="s">
        <v>297</v>
      </c>
      <c r="D41" s="191">
        <v>1.75</v>
      </c>
      <c r="E41" s="192">
        <v>2.75</v>
      </c>
      <c r="F41" s="193">
        <v>1</v>
      </c>
      <c r="G41" s="194">
        <f t="shared" si="4"/>
        <v>5.5</v>
      </c>
      <c r="H41" s="216">
        <f t="shared" si="5"/>
        <v>5.625</v>
      </c>
      <c r="I41" s="218">
        <f t="shared" si="6"/>
        <v>6.75</v>
      </c>
      <c r="J41" s="219">
        <f t="shared" si="7"/>
        <v>8.25</v>
      </c>
    </row>
    <row r="42" spans="1:10" ht="16" x14ac:dyDescent="0.35">
      <c r="A42" s="195" t="s">
        <v>762</v>
      </c>
      <c r="B42" s="196" t="s">
        <v>803</v>
      </c>
      <c r="C42" s="190" t="s">
        <v>297</v>
      </c>
      <c r="D42" s="191">
        <v>2</v>
      </c>
      <c r="E42" s="192">
        <v>3</v>
      </c>
      <c r="F42" s="193">
        <v>0.5</v>
      </c>
      <c r="G42" s="194">
        <f t="shared" si="4"/>
        <v>5.5</v>
      </c>
      <c r="H42" s="218">
        <f t="shared" si="5"/>
        <v>5</v>
      </c>
      <c r="I42" s="217">
        <f t="shared" si="6"/>
        <v>7.25</v>
      </c>
      <c r="J42" s="219">
        <f t="shared" si="7"/>
        <v>8.5</v>
      </c>
    </row>
    <row r="43" spans="1:10" ht="16" x14ac:dyDescent="0.35">
      <c r="A43" s="195"/>
      <c r="B43" s="196" t="s">
        <v>811</v>
      </c>
      <c r="C43" s="190" t="s">
        <v>297</v>
      </c>
      <c r="D43" s="191">
        <v>1.25</v>
      </c>
      <c r="E43" s="192">
        <v>3</v>
      </c>
      <c r="F43" s="193">
        <v>1.25</v>
      </c>
      <c r="G43" s="194">
        <f t="shared" si="4"/>
        <v>5.5</v>
      </c>
      <c r="H43" s="216">
        <f t="shared" si="5"/>
        <v>6.125</v>
      </c>
      <c r="I43" s="218">
        <f t="shared" si="6"/>
        <v>6.125</v>
      </c>
      <c r="J43" s="219">
        <f t="shared" si="7"/>
        <v>8.5</v>
      </c>
    </row>
    <row r="44" spans="1:10" ht="16" x14ac:dyDescent="0.35">
      <c r="A44" s="195"/>
      <c r="B44" s="196" t="s">
        <v>812</v>
      </c>
      <c r="C44" s="190" t="s">
        <v>297</v>
      </c>
      <c r="D44" s="191">
        <v>2</v>
      </c>
      <c r="E44" s="192">
        <v>3</v>
      </c>
      <c r="F44" s="193">
        <v>0.5</v>
      </c>
      <c r="G44" s="194">
        <f t="shared" si="4"/>
        <v>5.5</v>
      </c>
      <c r="H44" s="218">
        <f t="shared" si="5"/>
        <v>5</v>
      </c>
      <c r="I44" s="217">
        <f t="shared" si="6"/>
        <v>7.25</v>
      </c>
      <c r="J44" s="219">
        <f t="shared" si="7"/>
        <v>8.5</v>
      </c>
    </row>
    <row r="45" spans="1:10" ht="16" x14ac:dyDescent="0.35">
      <c r="A45" s="195" t="s">
        <v>762</v>
      </c>
      <c r="B45" s="196" t="s">
        <v>819</v>
      </c>
      <c r="C45" s="190" t="s">
        <v>297</v>
      </c>
      <c r="D45" s="191">
        <v>2</v>
      </c>
      <c r="E45" s="192">
        <v>3</v>
      </c>
      <c r="F45" s="193">
        <v>0.5</v>
      </c>
      <c r="G45" s="194">
        <f t="shared" si="4"/>
        <v>5.5</v>
      </c>
      <c r="H45" s="218">
        <f t="shared" si="5"/>
        <v>5</v>
      </c>
      <c r="I45" s="217">
        <f t="shared" si="6"/>
        <v>7.25</v>
      </c>
      <c r="J45" s="219">
        <f t="shared" si="7"/>
        <v>8.5</v>
      </c>
    </row>
    <row r="46" spans="1:10" ht="31" x14ac:dyDescent="0.35">
      <c r="A46" s="203" t="s">
        <v>762</v>
      </c>
      <c r="B46" s="189" t="s">
        <v>876</v>
      </c>
      <c r="C46" s="190" t="s">
        <v>112</v>
      </c>
      <c r="D46" s="191">
        <v>1.5</v>
      </c>
      <c r="E46" s="192">
        <v>1</v>
      </c>
      <c r="F46" s="193">
        <v>3</v>
      </c>
      <c r="G46" s="194">
        <f t="shared" si="4"/>
        <v>5.5</v>
      </c>
      <c r="H46" s="216">
        <f t="shared" si="5"/>
        <v>7.75</v>
      </c>
      <c r="I46" s="218">
        <f t="shared" si="6"/>
        <v>5.5</v>
      </c>
      <c r="J46" s="218">
        <f t="shared" si="7"/>
        <v>6.5</v>
      </c>
    </row>
    <row r="47" spans="1:10" ht="16" x14ac:dyDescent="0.35">
      <c r="A47" s="199"/>
      <c r="B47" s="200" t="s">
        <v>899</v>
      </c>
      <c r="C47" s="190" t="s">
        <v>111</v>
      </c>
      <c r="D47" s="191">
        <v>1.8</v>
      </c>
      <c r="E47" s="192">
        <v>2.2000000000000002</v>
      </c>
      <c r="F47" s="193">
        <v>1.4</v>
      </c>
      <c r="G47" s="194">
        <f t="shared" si="4"/>
        <v>5.4</v>
      </c>
      <c r="H47" s="216">
        <f t="shared" si="5"/>
        <v>5.9</v>
      </c>
      <c r="I47" s="218">
        <f t="shared" si="6"/>
        <v>6.5000000000000009</v>
      </c>
      <c r="J47" s="218">
        <f t="shared" si="7"/>
        <v>7.6</v>
      </c>
    </row>
    <row r="48" spans="1:10" ht="16" x14ac:dyDescent="0.35">
      <c r="A48" s="204"/>
      <c r="B48" s="205" t="s">
        <v>53</v>
      </c>
      <c r="C48" s="190" t="s">
        <v>111</v>
      </c>
      <c r="D48" s="191">
        <v>2.3333333333333335</v>
      </c>
      <c r="E48" s="192">
        <v>1.3333333333333333</v>
      </c>
      <c r="F48" s="193">
        <v>1.6666666666666667</v>
      </c>
      <c r="G48" s="194">
        <f t="shared" si="4"/>
        <v>5.3333333333333339</v>
      </c>
      <c r="H48" s="216">
        <f t="shared" si="5"/>
        <v>5.8333333333333339</v>
      </c>
      <c r="I48" s="218">
        <f t="shared" si="6"/>
        <v>6.833333333333333</v>
      </c>
      <c r="J48" s="218">
        <f t="shared" si="7"/>
        <v>6.666666666666667</v>
      </c>
    </row>
    <row r="49" spans="1:10" ht="16" x14ac:dyDescent="0.35">
      <c r="A49" s="195"/>
      <c r="B49" s="196" t="s">
        <v>312</v>
      </c>
      <c r="C49" s="190" t="s">
        <v>297</v>
      </c>
      <c r="D49" s="191">
        <v>1.3333333333333333</v>
      </c>
      <c r="E49" s="192">
        <v>2.6666666666666665</v>
      </c>
      <c r="F49" s="193">
        <v>1.3333333333333333</v>
      </c>
      <c r="G49" s="194">
        <f t="shared" si="4"/>
        <v>5.333333333333333</v>
      </c>
      <c r="H49" s="216">
        <f t="shared" si="5"/>
        <v>6</v>
      </c>
      <c r="I49" s="218">
        <f t="shared" si="6"/>
        <v>6</v>
      </c>
      <c r="J49" s="218">
        <f t="shared" si="7"/>
        <v>7.9999999999999991</v>
      </c>
    </row>
    <row r="50" spans="1:10" ht="16" x14ac:dyDescent="0.35">
      <c r="A50" s="195"/>
      <c r="B50" s="196" t="s">
        <v>788</v>
      </c>
      <c r="C50" s="190" t="s">
        <v>297</v>
      </c>
      <c r="D50" s="191">
        <v>1.3333333333333333</v>
      </c>
      <c r="E50" s="192">
        <v>3</v>
      </c>
      <c r="F50" s="193">
        <v>1</v>
      </c>
      <c r="G50" s="194">
        <f t="shared" si="4"/>
        <v>5.333333333333333</v>
      </c>
      <c r="H50" s="216">
        <f t="shared" si="5"/>
        <v>5.666666666666667</v>
      </c>
      <c r="I50" s="218">
        <f t="shared" si="6"/>
        <v>6.1666666666666661</v>
      </c>
      <c r="J50" s="219">
        <f t="shared" si="7"/>
        <v>8.3333333333333321</v>
      </c>
    </row>
    <row r="51" spans="1:10" ht="16" x14ac:dyDescent="0.35">
      <c r="A51" s="195"/>
      <c r="B51" s="196" t="s">
        <v>825</v>
      </c>
      <c r="C51" s="190" t="s">
        <v>297</v>
      </c>
      <c r="D51" s="191">
        <v>2</v>
      </c>
      <c r="E51" s="192">
        <v>3</v>
      </c>
      <c r="F51" s="193">
        <v>0.33333333333333331</v>
      </c>
      <c r="G51" s="194">
        <f t="shared" si="4"/>
        <v>5.333333333333333</v>
      </c>
      <c r="H51" s="218">
        <f t="shared" si="5"/>
        <v>4.6666666666666661</v>
      </c>
      <c r="I51" s="217">
        <f t="shared" si="6"/>
        <v>7.166666666666667</v>
      </c>
      <c r="J51" s="219">
        <f t="shared" si="7"/>
        <v>8.3333333333333339</v>
      </c>
    </row>
    <row r="52" spans="1:10" ht="16" x14ac:dyDescent="0.35">
      <c r="A52" s="195"/>
      <c r="B52" s="196" t="s">
        <v>787</v>
      </c>
      <c r="C52" s="190" t="s">
        <v>297</v>
      </c>
      <c r="D52" s="191">
        <v>1.5</v>
      </c>
      <c r="E52" s="192">
        <v>3</v>
      </c>
      <c r="F52" s="193">
        <v>0.75</v>
      </c>
      <c r="G52" s="194">
        <f t="shared" si="4"/>
        <v>5.25</v>
      </c>
      <c r="H52" s="218">
        <f t="shared" si="5"/>
        <v>5.25</v>
      </c>
      <c r="I52" s="218">
        <f t="shared" si="6"/>
        <v>6.375</v>
      </c>
      <c r="J52" s="219">
        <f t="shared" si="7"/>
        <v>8.25</v>
      </c>
    </row>
    <row r="53" spans="1:10" ht="16" x14ac:dyDescent="0.35">
      <c r="A53" s="195"/>
      <c r="B53" s="196" t="s">
        <v>797</v>
      </c>
      <c r="C53" s="190" t="s">
        <v>297</v>
      </c>
      <c r="D53" s="191">
        <v>2</v>
      </c>
      <c r="E53" s="192">
        <v>3</v>
      </c>
      <c r="F53" s="193">
        <v>0.25</v>
      </c>
      <c r="G53" s="194">
        <f t="shared" si="4"/>
        <v>5.25</v>
      </c>
      <c r="H53" s="218">
        <f t="shared" si="5"/>
        <v>4.5</v>
      </c>
      <c r="I53" s="217">
        <f t="shared" si="6"/>
        <v>7.125</v>
      </c>
      <c r="J53" s="219">
        <f t="shared" si="7"/>
        <v>8.25</v>
      </c>
    </row>
    <row r="54" spans="1:10" ht="16" x14ac:dyDescent="0.35">
      <c r="A54" s="188"/>
      <c r="B54" s="189" t="s">
        <v>857</v>
      </c>
      <c r="C54" s="190" t="s">
        <v>112</v>
      </c>
      <c r="D54" s="191">
        <v>2</v>
      </c>
      <c r="E54" s="192">
        <v>2</v>
      </c>
      <c r="F54" s="193">
        <v>1.25</v>
      </c>
      <c r="G54" s="194">
        <f t="shared" si="4"/>
        <v>5.25</v>
      </c>
      <c r="H54" s="218">
        <f t="shared" si="5"/>
        <v>5.5</v>
      </c>
      <c r="I54" s="218">
        <f t="shared" si="6"/>
        <v>6.625</v>
      </c>
      <c r="J54" s="218">
        <f t="shared" si="7"/>
        <v>7.25</v>
      </c>
    </row>
    <row r="55" spans="1:10" ht="16" x14ac:dyDescent="0.35">
      <c r="A55" s="195" t="s">
        <v>762</v>
      </c>
      <c r="B55" s="196" t="s">
        <v>786</v>
      </c>
      <c r="C55" s="190" t="s">
        <v>297</v>
      </c>
      <c r="D55" s="191">
        <v>2</v>
      </c>
      <c r="E55" s="192">
        <v>3</v>
      </c>
      <c r="F55" s="193">
        <v>0</v>
      </c>
      <c r="G55" s="194">
        <f t="shared" si="4"/>
        <v>5</v>
      </c>
      <c r="H55" s="218">
        <f t="shared" si="5"/>
        <v>4</v>
      </c>
      <c r="I55" s="218">
        <f t="shared" si="6"/>
        <v>7</v>
      </c>
      <c r="J55" s="218">
        <f t="shared" si="7"/>
        <v>8</v>
      </c>
    </row>
    <row r="56" spans="1:10" ht="16" x14ac:dyDescent="0.35">
      <c r="A56" s="195" t="s">
        <v>762</v>
      </c>
      <c r="B56" s="196" t="s">
        <v>535</v>
      </c>
      <c r="C56" s="190" t="s">
        <v>297</v>
      </c>
      <c r="D56" s="191">
        <v>1.5</v>
      </c>
      <c r="E56" s="192">
        <v>3</v>
      </c>
      <c r="F56" s="193">
        <v>0.5</v>
      </c>
      <c r="G56" s="194">
        <f t="shared" si="4"/>
        <v>5</v>
      </c>
      <c r="H56" s="218">
        <f t="shared" si="5"/>
        <v>4.75</v>
      </c>
      <c r="I56" s="218">
        <f t="shared" si="6"/>
        <v>6.25</v>
      </c>
      <c r="J56" s="218">
        <f t="shared" si="7"/>
        <v>8</v>
      </c>
    </row>
    <row r="57" spans="1:10" ht="16" x14ac:dyDescent="0.35">
      <c r="A57" s="195" t="s">
        <v>762</v>
      </c>
      <c r="B57" s="196" t="s">
        <v>792</v>
      </c>
      <c r="C57" s="190" t="s">
        <v>297</v>
      </c>
      <c r="D57" s="191">
        <v>2</v>
      </c>
      <c r="E57" s="192">
        <v>3</v>
      </c>
      <c r="F57" s="193">
        <v>0</v>
      </c>
      <c r="G57" s="194">
        <f t="shared" si="4"/>
        <v>5</v>
      </c>
      <c r="H57" s="218">
        <f t="shared" si="5"/>
        <v>4</v>
      </c>
      <c r="I57" s="218">
        <f t="shared" si="6"/>
        <v>7</v>
      </c>
      <c r="J57" s="218">
        <f t="shared" si="7"/>
        <v>8</v>
      </c>
    </row>
    <row r="58" spans="1:10" ht="16" x14ac:dyDescent="0.35">
      <c r="A58" s="195" t="s">
        <v>762</v>
      </c>
      <c r="B58" s="196" t="s">
        <v>799</v>
      </c>
      <c r="C58" s="190" t="s">
        <v>297</v>
      </c>
      <c r="D58" s="191">
        <v>1.5</v>
      </c>
      <c r="E58" s="192">
        <v>3</v>
      </c>
      <c r="F58" s="193">
        <v>0.5</v>
      </c>
      <c r="G58" s="194">
        <f t="shared" si="4"/>
        <v>5</v>
      </c>
      <c r="H58" s="218">
        <f t="shared" si="5"/>
        <v>4.75</v>
      </c>
      <c r="I58" s="218">
        <f t="shared" si="6"/>
        <v>6.25</v>
      </c>
      <c r="J58" s="218">
        <f t="shared" si="7"/>
        <v>8</v>
      </c>
    </row>
    <row r="59" spans="1:10" ht="16" x14ac:dyDescent="0.35">
      <c r="A59" s="195" t="s">
        <v>762</v>
      </c>
      <c r="B59" s="196" t="s">
        <v>801</v>
      </c>
      <c r="C59" s="190" t="s">
        <v>297</v>
      </c>
      <c r="D59" s="191">
        <v>1</v>
      </c>
      <c r="E59" s="192">
        <v>3</v>
      </c>
      <c r="F59" s="193">
        <v>1</v>
      </c>
      <c r="G59" s="194">
        <f t="shared" si="4"/>
        <v>5</v>
      </c>
      <c r="H59" s="218">
        <f t="shared" si="5"/>
        <v>5.5</v>
      </c>
      <c r="I59" s="218">
        <f t="shared" si="6"/>
        <v>5.5</v>
      </c>
      <c r="J59" s="218">
        <f t="shared" si="7"/>
        <v>8</v>
      </c>
    </row>
    <row r="60" spans="1:10" ht="16" x14ac:dyDescent="0.35">
      <c r="A60" s="195"/>
      <c r="B60" s="196" t="s">
        <v>806</v>
      </c>
      <c r="C60" s="190" t="s">
        <v>297</v>
      </c>
      <c r="D60" s="191">
        <v>1.5</v>
      </c>
      <c r="E60" s="192">
        <v>3</v>
      </c>
      <c r="F60" s="193">
        <v>0.5</v>
      </c>
      <c r="G60" s="194">
        <f t="shared" si="4"/>
        <v>5</v>
      </c>
      <c r="H60" s="218">
        <f t="shared" si="5"/>
        <v>4.75</v>
      </c>
      <c r="I60" s="218">
        <f t="shared" si="6"/>
        <v>6.25</v>
      </c>
      <c r="J60" s="218">
        <f t="shared" si="7"/>
        <v>8</v>
      </c>
    </row>
    <row r="61" spans="1:10" ht="16" x14ac:dyDescent="0.35">
      <c r="A61" s="195" t="s">
        <v>762</v>
      </c>
      <c r="B61" s="196" t="s">
        <v>438</v>
      </c>
      <c r="C61" s="190" t="s">
        <v>297</v>
      </c>
      <c r="D61" s="191">
        <v>1.5</v>
      </c>
      <c r="E61" s="192">
        <v>3</v>
      </c>
      <c r="F61" s="193">
        <v>0.5</v>
      </c>
      <c r="G61" s="194">
        <f t="shared" si="4"/>
        <v>5</v>
      </c>
      <c r="H61" s="218">
        <f t="shared" si="5"/>
        <v>4.75</v>
      </c>
      <c r="I61" s="218">
        <f t="shared" si="6"/>
        <v>6.25</v>
      </c>
      <c r="J61" s="218">
        <f t="shared" si="7"/>
        <v>8</v>
      </c>
    </row>
    <row r="62" spans="1:10" ht="16" x14ac:dyDescent="0.35">
      <c r="A62" s="195"/>
      <c r="B62" s="196" t="s">
        <v>420</v>
      </c>
      <c r="C62" s="190" t="s">
        <v>297</v>
      </c>
      <c r="D62" s="191">
        <v>1.5</v>
      </c>
      <c r="E62" s="192">
        <v>3</v>
      </c>
      <c r="F62" s="193">
        <v>0.5</v>
      </c>
      <c r="G62" s="194">
        <f t="shared" si="4"/>
        <v>5</v>
      </c>
      <c r="H62" s="218">
        <f t="shared" si="5"/>
        <v>4.75</v>
      </c>
      <c r="I62" s="218">
        <f t="shared" si="6"/>
        <v>6.25</v>
      </c>
      <c r="J62" s="218">
        <f t="shared" si="7"/>
        <v>8</v>
      </c>
    </row>
    <row r="63" spans="1:10" ht="16" x14ac:dyDescent="0.35">
      <c r="A63" s="197"/>
      <c r="B63" s="198" t="s">
        <v>829</v>
      </c>
      <c r="C63" s="190" t="s">
        <v>319</v>
      </c>
      <c r="D63" s="191">
        <v>3</v>
      </c>
      <c r="E63" s="192">
        <v>2</v>
      </c>
      <c r="F63" s="193">
        <v>0</v>
      </c>
      <c r="G63" s="194">
        <f t="shared" si="4"/>
        <v>5</v>
      </c>
      <c r="H63" s="218">
        <f t="shared" si="5"/>
        <v>3.5</v>
      </c>
      <c r="I63" s="217">
        <f t="shared" si="6"/>
        <v>8</v>
      </c>
      <c r="J63" s="218">
        <f t="shared" si="7"/>
        <v>7</v>
      </c>
    </row>
    <row r="64" spans="1:10" ht="16" x14ac:dyDescent="0.35">
      <c r="A64" s="195" t="s">
        <v>762</v>
      </c>
      <c r="B64" s="196" t="s">
        <v>814</v>
      </c>
      <c r="C64" s="190" t="s">
        <v>297</v>
      </c>
      <c r="D64" s="191">
        <v>1.6666666666666667</v>
      </c>
      <c r="E64" s="192">
        <v>3</v>
      </c>
      <c r="F64" s="193">
        <v>0.33333333333333331</v>
      </c>
      <c r="G64" s="194">
        <f t="shared" si="4"/>
        <v>5</v>
      </c>
      <c r="H64" s="218">
        <f t="shared" si="5"/>
        <v>4.5</v>
      </c>
      <c r="I64" s="218">
        <f t="shared" si="6"/>
        <v>6.5000000000000009</v>
      </c>
      <c r="J64" s="218">
        <f t="shared" si="7"/>
        <v>8</v>
      </c>
    </row>
    <row r="65" spans="1:10" ht="16" x14ac:dyDescent="0.35">
      <c r="A65" s="195"/>
      <c r="B65" s="196" t="s">
        <v>815</v>
      </c>
      <c r="C65" s="190" t="s">
        <v>297</v>
      </c>
      <c r="D65" s="191">
        <v>1.3333333333333333</v>
      </c>
      <c r="E65" s="192">
        <v>3</v>
      </c>
      <c r="F65" s="193">
        <v>0.66666666666666663</v>
      </c>
      <c r="G65" s="194">
        <f t="shared" si="4"/>
        <v>5</v>
      </c>
      <c r="H65" s="218">
        <f t="shared" si="5"/>
        <v>5</v>
      </c>
      <c r="I65" s="218">
        <f t="shared" si="6"/>
        <v>5.9999999999999991</v>
      </c>
      <c r="J65" s="218">
        <f t="shared" si="7"/>
        <v>8</v>
      </c>
    </row>
    <row r="66" spans="1:10" ht="16" x14ac:dyDescent="0.35">
      <c r="A66" s="188"/>
      <c r="B66" s="189" t="s">
        <v>848</v>
      </c>
      <c r="C66" s="190" t="s">
        <v>112</v>
      </c>
      <c r="D66" s="191">
        <v>2</v>
      </c>
      <c r="E66" s="192">
        <v>3</v>
      </c>
      <c r="F66" s="193">
        <v>0</v>
      </c>
      <c r="G66" s="194">
        <f t="shared" si="4"/>
        <v>5</v>
      </c>
      <c r="H66" s="218">
        <f t="shared" si="5"/>
        <v>4</v>
      </c>
      <c r="I66" s="218">
        <f t="shared" si="6"/>
        <v>7</v>
      </c>
      <c r="J66" s="218">
        <f t="shared" si="7"/>
        <v>8</v>
      </c>
    </row>
    <row r="67" spans="1:10" ht="16" x14ac:dyDescent="0.35">
      <c r="A67" s="195"/>
      <c r="B67" s="196" t="s">
        <v>824</v>
      </c>
      <c r="C67" s="190" t="s">
        <v>297</v>
      </c>
      <c r="D67" s="191">
        <v>1.25</v>
      </c>
      <c r="E67" s="192">
        <v>3</v>
      </c>
      <c r="F67" s="193">
        <v>0.75</v>
      </c>
      <c r="G67" s="194">
        <f t="shared" ref="G67:G98" si="8">D67+E67+F67</f>
        <v>5</v>
      </c>
      <c r="H67" s="218">
        <f t="shared" ref="H67:H98" si="9">(F67*2)+(E67)+(D67*0.5)</f>
        <v>5.125</v>
      </c>
      <c r="I67" s="218">
        <f t="shared" ref="I67:I98" si="10">(D67*2)+(E67*1)+(F67*0.5)</f>
        <v>5.875</v>
      </c>
      <c r="J67" s="218">
        <f t="shared" ref="J67:J98" si="11">(E67*2)+(D67*1)+(F67*1)</f>
        <v>8</v>
      </c>
    </row>
    <row r="68" spans="1:10" ht="16" x14ac:dyDescent="0.35">
      <c r="A68" s="195" t="s">
        <v>762</v>
      </c>
      <c r="B68" s="196" t="s">
        <v>369</v>
      </c>
      <c r="C68" s="190" t="s">
        <v>297</v>
      </c>
      <c r="D68" s="191">
        <v>2</v>
      </c>
      <c r="E68" s="192">
        <v>3</v>
      </c>
      <c r="F68" s="193">
        <v>0</v>
      </c>
      <c r="G68" s="194">
        <f t="shared" si="8"/>
        <v>5</v>
      </c>
      <c r="H68" s="218">
        <f t="shared" si="9"/>
        <v>4</v>
      </c>
      <c r="I68" s="218">
        <f t="shared" si="10"/>
        <v>7</v>
      </c>
      <c r="J68" s="218">
        <f t="shared" si="11"/>
        <v>8</v>
      </c>
    </row>
    <row r="69" spans="1:10" ht="16" x14ac:dyDescent="0.35">
      <c r="A69" s="195" t="s">
        <v>762</v>
      </c>
      <c r="B69" s="196" t="s">
        <v>826</v>
      </c>
      <c r="C69" s="190" t="s">
        <v>297</v>
      </c>
      <c r="D69" s="191">
        <v>1</v>
      </c>
      <c r="E69" s="192">
        <v>3</v>
      </c>
      <c r="F69" s="193">
        <v>1</v>
      </c>
      <c r="G69" s="194">
        <f t="shared" si="8"/>
        <v>5</v>
      </c>
      <c r="H69" s="218">
        <f t="shared" si="9"/>
        <v>5.5</v>
      </c>
      <c r="I69" s="218">
        <f t="shared" si="10"/>
        <v>5.5</v>
      </c>
      <c r="J69" s="218">
        <f t="shared" si="11"/>
        <v>8</v>
      </c>
    </row>
    <row r="70" spans="1:10" ht="16" x14ac:dyDescent="0.35">
      <c r="A70" s="188"/>
      <c r="B70" s="189" t="s">
        <v>866</v>
      </c>
      <c r="C70" s="190" t="s">
        <v>112</v>
      </c>
      <c r="D70" s="191">
        <v>1.3333333333333333</v>
      </c>
      <c r="E70" s="192">
        <v>2.6666666666666665</v>
      </c>
      <c r="F70" s="193">
        <v>1</v>
      </c>
      <c r="G70" s="194">
        <f t="shared" si="8"/>
        <v>5</v>
      </c>
      <c r="H70" s="218">
        <f t="shared" si="9"/>
        <v>5.333333333333333</v>
      </c>
      <c r="I70" s="218">
        <f t="shared" si="10"/>
        <v>5.833333333333333</v>
      </c>
      <c r="J70" s="218">
        <f t="shared" si="11"/>
        <v>7.6666666666666661</v>
      </c>
    </row>
    <row r="71" spans="1:10" ht="16" x14ac:dyDescent="0.35">
      <c r="A71" s="188"/>
      <c r="B71" s="189" t="s">
        <v>167</v>
      </c>
      <c r="C71" s="190" t="s">
        <v>112</v>
      </c>
      <c r="D71" s="191">
        <v>2</v>
      </c>
      <c r="E71" s="192">
        <v>3</v>
      </c>
      <c r="F71" s="193">
        <v>0</v>
      </c>
      <c r="G71" s="194">
        <f t="shared" si="8"/>
        <v>5</v>
      </c>
      <c r="H71" s="218">
        <f t="shared" si="9"/>
        <v>4</v>
      </c>
      <c r="I71" s="218">
        <f t="shared" si="10"/>
        <v>7</v>
      </c>
      <c r="J71" s="218">
        <f t="shared" si="11"/>
        <v>8</v>
      </c>
    </row>
    <row r="72" spans="1:10" ht="16" x14ac:dyDescent="0.35">
      <c r="A72" s="188"/>
      <c r="B72" s="189" t="s">
        <v>878</v>
      </c>
      <c r="C72" s="190" t="s">
        <v>112</v>
      </c>
      <c r="D72" s="191">
        <v>2.3333333333333335</v>
      </c>
      <c r="E72" s="192">
        <v>1</v>
      </c>
      <c r="F72" s="193">
        <v>1.6666666666666667</v>
      </c>
      <c r="G72" s="194">
        <f t="shared" si="8"/>
        <v>5</v>
      </c>
      <c r="H72" s="218">
        <f t="shared" si="9"/>
        <v>5.5000000000000009</v>
      </c>
      <c r="I72" s="218">
        <f t="shared" si="10"/>
        <v>6.5</v>
      </c>
      <c r="J72" s="218">
        <f t="shared" si="11"/>
        <v>6.0000000000000009</v>
      </c>
    </row>
    <row r="73" spans="1:10" ht="16" x14ac:dyDescent="0.35">
      <c r="A73" s="188"/>
      <c r="B73" s="189" t="s">
        <v>118</v>
      </c>
      <c r="C73" s="190" t="s">
        <v>112</v>
      </c>
      <c r="D73" s="191">
        <v>1.5</v>
      </c>
      <c r="E73" s="192">
        <v>2.5</v>
      </c>
      <c r="F73" s="193">
        <v>1</v>
      </c>
      <c r="G73" s="194">
        <f t="shared" si="8"/>
        <v>5</v>
      </c>
      <c r="H73" s="218">
        <f t="shared" si="9"/>
        <v>5.25</v>
      </c>
      <c r="I73" s="218">
        <f t="shared" si="10"/>
        <v>6</v>
      </c>
      <c r="J73" s="218">
        <f t="shared" si="11"/>
        <v>7.5</v>
      </c>
    </row>
    <row r="74" spans="1:10" ht="16" x14ac:dyDescent="0.35">
      <c r="A74" s="197"/>
      <c r="B74" s="198" t="s">
        <v>322</v>
      </c>
      <c r="C74" s="190" t="s">
        <v>319</v>
      </c>
      <c r="D74" s="191">
        <v>2</v>
      </c>
      <c r="E74" s="192">
        <v>3</v>
      </c>
      <c r="F74" s="193">
        <v>0</v>
      </c>
      <c r="G74" s="194">
        <f t="shared" si="8"/>
        <v>5</v>
      </c>
      <c r="H74" s="218">
        <f t="shared" si="9"/>
        <v>4</v>
      </c>
      <c r="I74" s="218">
        <f t="shared" si="10"/>
        <v>7</v>
      </c>
      <c r="J74" s="218">
        <f t="shared" si="11"/>
        <v>8</v>
      </c>
    </row>
    <row r="75" spans="1:10" ht="16" x14ac:dyDescent="0.35">
      <c r="A75" s="188"/>
      <c r="B75" s="189" t="s">
        <v>888</v>
      </c>
      <c r="C75" s="190" t="s">
        <v>112</v>
      </c>
      <c r="D75" s="191">
        <v>2.3333333333333335</v>
      </c>
      <c r="E75" s="192">
        <v>1</v>
      </c>
      <c r="F75" s="193">
        <v>1.6666666666666667</v>
      </c>
      <c r="G75" s="194">
        <f t="shared" si="8"/>
        <v>5</v>
      </c>
      <c r="H75" s="218">
        <f t="shared" si="9"/>
        <v>5.5000000000000009</v>
      </c>
      <c r="I75" s="218">
        <f t="shared" si="10"/>
        <v>6.5</v>
      </c>
      <c r="J75" s="218">
        <f t="shared" si="11"/>
        <v>6.0000000000000009</v>
      </c>
    </row>
    <row r="76" spans="1:10" ht="16" x14ac:dyDescent="0.35">
      <c r="A76" s="188"/>
      <c r="B76" s="189" t="s">
        <v>844</v>
      </c>
      <c r="C76" s="190" t="s">
        <v>112</v>
      </c>
      <c r="D76" s="191">
        <v>2.25</v>
      </c>
      <c r="E76" s="192">
        <v>1.5</v>
      </c>
      <c r="F76" s="193">
        <v>1</v>
      </c>
      <c r="G76" s="194">
        <f t="shared" si="8"/>
        <v>4.75</v>
      </c>
      <c r="H76" s="218">
        <f t="shared" si="9"/>
        <v>4.625</v>
      </c>
      <c r="I76" s="218">
        <f t="shared" si="10"/>
        <v>6.5</v>
      </c>
      <c r="J76" s="218">
        <f t="shared" si="11"/>
        <v>6.25</v>
      </c>
    </row>
    <row r="77" spans="1:10" ht="16" x14ac:dyDescent="0.35">
      <c r="A77" s="201"/>
      <c r="B77" s="202" t="s">
        <v>776</v>
      </c>
      <c r="C77" s="190" t="s">
        <v>607</v>
      </c>
      <c r="D77" s="191">
        <v>1.75</v>
      </c>
      <c r="E77" s="192">
        <v>1.5</v>
      </c>
      <c r="F77" s="193">
        <v>1.5</v>
      </c>
      <c r="G77" s="194">
        <f t="shared" si="8"/>
        <v>4.75</v>
      </c>
      <c r="H77" s="218">
        <f t="shared" si="9"/>
        <v>5.375</v>
      </c>
      <c r="I77" s="218">
        <f t="shared" si="10"/>
        <v>5.75</v>
      </c>
      <c r="J77" s="218">
        <f t="shared" si="11"/>
        <v>6.25</v>
      </c>
    </row>
    <row r="78" spans="1:10" ht="16" x14ac:dyDescent="0.35">
      <c r="A78" s="188"/>
      <c r="B78" s="189" t="s">
        <v>849</v>
      </c>
      <c r="C78" s="190" t="s">
        <v>112</v>
      </c>
      <c r="D78" s="191">
        <v>1.6666666666666667</v>
      </c>
      <c r="E78" s="192">
        <v>1.6666666666666667</v>
      </c>
      <c r="F78" s="193">
        <v>1.3333333333333333</v>
      </c>
      <c r="G78" s="194">
        <f t="shared" si="8"/>
        <v>4.666666666666667</v>
      </c>
      <c r="H78" s="218">
        <f t="shared" si="9"/>
        <v>5.1666666666666661</v>
      </c>
      <c r="I78" s="218">
        <f t="shared" si="10"/>
        <v>5.666666666666667</v>
      </c>
      <c r="J78" s="218">
        <f t="shared" si="11"/>
        <v>6.333333333333333</v>
      </c>
    </row>
    <row r="79" spans="1:10" ht="16" x14ac:dyDescent="0.35">
      <c r="A79" s="188"/>
      <c r="B79" s="189" t="s">
        <v>223</v>
      </c>
      <c r="C79" s="190" t="s">
        <v>112</v>
      </c>
      <c r="D79" s="191">
        <v>1.6666666666666667</v>
      </c>
      <c r="E79" s="192">
        <v>1.3333333333333333</v>
      </c>
      <c r="F79" s="193">
        <v>1.6666666666666667</v>
      </c>
      <c r="G79" s="194">
        <f t="shared" si="8"/>
        <v>4.666666666666667</v>
      </c>
      <c r="H79" s="218">
        <f t="shared" si="9"/>
        <v>5.5</v>
      </c>
      <c r="I79" s="218">
        <f t="shared" si="10"/>
        <v>5.5</v>
      </c>
      <c r="J79" s="218">
        <f t="shared" si="11"/>
        <v>6</v>
      </c>
    </row>
    <row r="80" spans="1:10" ht="16" x14ac:dyDescent="0.35">
      <c r="A80" s="195"/>
      <c r="B80" s="196" t="s">
        <v>840</v>
      </c>
      <c r="C80" s="190" t="s">
        <v>297</v>
      </c>
      <c r="D80" s="191">
        <v>1.3333333333333333</v>
      </c>
      <c r="E80" s="192">
        <v>3</v>
      </c>
      <c r="F80" s="193">
        <v>0.33333333333333331</v>
      </c>
      <c r="G80" s="194">
        <f t="shared" si="8"/>
        <v>4.6666666666666661</v>
      </c>
      <c r="H80" s="218">
        <f t="shared" si="9"/>
        <v>4.333333333333333</v>
      </c>
      <c r="I80" s="218">
        <f t="shared" si="10"/>
        <v>5.833333333333333</v>
      </c>
      <c r="J80" s="218">
        <f t="shared" si="11"/>
        <v>7.6666666666666661</v>
      </c>
    </row>
    <row r="81" spans="1:10" ht="16" x14ac:dyDescent="0.35">
      <c r="A81" s="188"/>
      <c r="B81" s="189" t="s">
        <v>877</v>
      </c>
      <c r="C81" s="190" t="s">
        <v>112</v>
      </c>
      <c r="D81" s="191">
        <v>1.6666666666666667</v>
      </c>
      <c r="E81" s="192">
        <v>2.6666666666666665</v>
      </c>
      <c r="F81" s="193">
        <v>0.33333333333333331</v>
      </c>
      <c r="G81" s="194">
        <f t="shared" si="8"/>
        <v>4.6666666666666661</v>
      </c>
      <c r="H81" s="218">
        <f t="shared" si="9"/>
        <v>4.1666666666666661</v>
      </c>
      <c r="I81" s="218">
        <f t="shared" si="10"/>
        <v>6.166666666666667</v>
      </c>
      <c r="J81" s="218">
        <f t="shared" si="11"/>
        <v>7.333333333333333</v>
      </c>
    </row>
    <row r="82" spans="1:10" ht="16" x14ac:dyDescent="0.35">
      <c r="A82" s="195" t="s">
        <v>762</v>
      </c>
      <c r="B82" s="196" t="s">
        <v>791</v>
      </c>
      <c r="C82" s="190" t="s">
        <v>297</v>
      </c>
      <c r="D82" s="191">
        <v>1</v>
      </c>
      <c r="E82" s="192">
        <v>2.5</v>
      </c>
      <c r="F82" s="193">
        <v>1</v>
      </c>
      <c r="G82" s="194">
        <f t="shared" si="8"/>
        <v>4.5</v>
      </c>
      <c r="H82" s="218">
        <f t="shared" si="9"/>
        <v>5</v>
      </c>
      <c r="I82" s="218">
        <f t="shared" si="10"/>
        <v>5</v>
      </c>
      <c r="J82" s="218">
        <f t="shared" si="11"/>
        <v>7</v>
      </c>
    </row>
    <row r="83" spans="1:10" ht="16" x14ac:dyDescent="0.35">
      <c r="A83" s="188"/>
      <c r="B83" s="189" t="s">
        <v>855</v>
      </c>
      <c r="C83" s="190" t="s">
        <v>112</v>
      </c>
      <c r="D83" s="191">
        <v>1.5</v>
      </c>
      <c r="E83" s="192">
        <v>3</v>
      </c>
      <c r="F83" s="193">
        <v>0</v>
      </c>
      <c r="G83" s="194">
        <f t="shared" si="8"/>
        <v>4.5</v>
      </c>
      <c r="H83" s="218">
        <f t="shared" si="9"/>
        <v>3.75</v>
      </c>
      <c r="I83" s="218">
        <f t="shared" si="10"/>
        <v>6</v>
      </c>
      <c r="J83" s="218">
        <f t="shared" si="11"/>
        <v>7.5</v>
      </c>
    </row>
    <row r="84" spans="1:10" ht="31" x14ac:dyDescent="0.35">
      <c r="A84" s="203" t="s">
        <v>762</v>
      </c>
      <c r="B84" s="189" t="s">
        <v>89</v>
      </c>
      <c r="C84" s="190" t="s">
        <v>112</v>
      </c>
      <c r="D84" s="191">
        <v>1.5</v>
      </c>
      <c r="E84" s="192">
        <v>3</v>
      </c>
      <c r="F84" s="193">
        <v>0</v>
      </c>
      <c r="G84" s="194">
        <f t="shared" si="8"/>
        <v>4.5</v>
      </c>
      <c r="H84" s="218">
        <f t="shared" si="9"/>
        <v>3.75</v>
      </c>
      <c r="I84" s="218">
        <f t="shared" si="10"/>
        <v>6</v>
      </c>
      <c r="J84" s="218">
        <f t="shared" si="11"/>
        <v>7.5</v>
      </c>
    </row>
    <row r="85" spans="1:10" ht="16" x14ac:dyDescent="0.35">
      <c r="A85" s="195" t="s">
        <v>762</v>
      </c>
      <c r="B85" s="196" t="s">
        <v>795</v>
      </c>
      <c r="C85" s="190" t="s">
        <v>297</v>
      </c>
      <c r="D85" s="191">
        <v>1.3333333333333333</v>
      </c>
      <c r="E85" s="192">
        <v>3</v>
      </c>
      <c r="F85" s="193">
        <v>0</v>
      </c>
      <c r="G85" s="194">
        <f t="shared" si="8"/>
        <v>4.333333333333333</v>
      </c>
      <c r="H85" s="218">
        <f t="shared" si="9"/>
        <v>3.6666666666666665</v>
      </c>
      <c r="I85" s="218">
        <f t="shared" si="10"/>
        <v>5.6666666666666661</v>
      </c>
      <c r="J85" s="218">
        <f t="shared" si="11"/>
        <v>7.333333333333333</v>
      </c>
    </row>
    <row r="86" spans="1:10" ht="16" x14ac:dyDescent="0.35">
      <c r="A86" s="195"/>
      <c r="B86" s="196" t="s">
        <v>689</v>
      </c>
      <c r="C86" s="190" t="s">
        <v>297</v>
      </c>
      <c r="D86" s="191">
        <v>1.3333333333333333</v>
      </c>
      <c r="E86" s="192">
        <v>2.6666666666666665</v>
      </c>
      <c r="F86" s="193">
        <v>0.33333333333333331</v>
      </c>
      <c r="G86" s="194">
        <f t="shared" si="8"/>
        <v>4.333333333333333</v>
      </c>
      <c r="H86" s="218">
        <f t="shared" si="9"/>
        <v>3.9999999999999996</v>
      </c>
      <c r="I86" s="218">
        <f t="shared" si="10"/>
        <v>5.5</v>
      </c>
      <c r="J86" s="218">
        <f t="shared" si="11"/>
        <v>6.9999999999999991</v>
      </c>
    </row>
    <row r="87" spans="1:10" ht="16" x14ac:dyDescent="0.35">
      <c r="A87" s="195" t="s">
        <v>762</v>
      </c>
      <c r="B87" s="196" t="s">
        <v>822</v>
      </c>
      <c r="C87" s="190" t="s">
        <v>297</v>
      </c>
      <c r="D87" s="191">
        <v>1</v>
      </c>
      <c r="E87" s="192">
        <v>3</v>
      </c>
      <c r="F87" s="193">
        <v>0.33333333333333331</v>
      </c>
      <c r="G87" s="194">
        <f t="shared" si="8"/>
        <v>4.333333333333333</v>
      </c>
      <c r="H87" s="218">
        <f t="shared" si="9"/>
        <v>4.1666666666666661</v>
      </c>
      <c r="I87" s="218">
        <f t="shared" si="10"/>
        <v>5.166666666666667</v>
      </c>
      <c r="J87" s="218">
        <f t="shared" si="11"/>
        <v>7.333333333333333</v>
      </c>
    </row>
    <row r="88" spans="1:10" ht="16" x14ac:dyDescent="0.35">
      <c r="A88" s="195"/>
      <c r="B88" s="196" t="s">
        <v>823</v>
      </c>
      <c r="C88" s="190" t="s">
        <v>297</v>
      </c>
      <c r="D88" s="191">
        <v>0.66666666666666663</v>
      </c>
      <c r="E88" s="192">
        <v>3</v>
      </c>
      <c r="F88" s="193">
        <v>0.66666666666666663</v>
      </c>
      <c r="G88" s="194">
        <f t="shared" si="8"/>
        <v>4.333333333333333</v>
      </c>
      <c r="H88" s="218">
        <f t="shared" si="9"/>
        <v>4.6666666666666661</v>
      </c>
      <c r="I88" s="218">
        <f t="shared" si="10"/>
        <v>4.6666666666666661</v>
      </c>
      <c r="J88" s="218">
        <f t="shared" si="11"/>
        <v>7.3333333333333339</v>
      </c>
    </row>
    <row r="89" spans="1:10" ht="31" x14ac:dyDescent="0.35">
      <c r="A89" s="204" t="s">
        <v>762</v>
      </c>
      <c r="B89" s="205" t="s">
        <v>32</v>
      </c>
      <c r="C89" s="190" t="s">
        <v>111</v>
      </c>
      <c r="D89" s="191">
        <v>1.6666666666666667</v>
      </c>
      <c r="E89" s="192">
        <v>1.3333333333333333</v>
      </c>
      <c r="F89" s="193">
        <v>1.3333333333333333</v>
      </c>
      <c r="G89" s="194">
        <f t="shared" si="8"/>
        <v>4.333333333333333</v>
      </c>
      <c r="H89" s="218">
        <f t="shared" si="9"/>
        <v>4.833333333333333</v>
      </c>
      <c r="I89" s="218">
        <f t="shared" si="10"/>
        <v>5.3333333333333339</v>
      </c>
      <c r="J89" s="218">
        <f t="shared" si="11"/>
        <v>5.6666666666666661</v>
      </c>
    </row>
    <row r="90" spans="1:10" ht="16" x14ac:dyDescent="0.35">
      <c r="A90" s="188"/>
      <c r="B90" s="189" t="s">
        <v>875</v>
      </c>
      <c r="C90" s="190" t="s">
        <v>112</v>
      </c>
      <c r="D90" s="191">
        <v>0.66666666666666663</v>
      </c>
      <c r="E90" s="192">
        <v>2</v>
      </c>
      <c r="F90" s="193">
        <v>1.6666666666666667</v>
      </c>
      <c r="G90" s="194">
        <f t="shared" si="8"/>
        <v>4.333333333333333</v>
      </c>
      <c r="H90" s="216">
        <f t="shared" si="9"/>
        <v>5.666666666666667</v>
      </c>
      <c r="I90" s="218">
        <f t="shared" si="10"/>
        <v>4.1666666666666661</v>
      </c>
      <c r="J90" s="218">
        <f t="shared" si="11"/>
        <v>6.3333333333333339</v>
      </c>
    </row>
    <row r="91" spans="1:10" ht="31" x14ac:dyDescent="0.35">
      <c r="A91" s="204" t="s">
        <v>762</v>
      </c>
      <c r="B91" s="205" t="s">
        <v>33</v>
      </c>
      <c r="C91" s="190" t="s">
        <v>111</v>
      </c>
      <c r="D91" s="191">
        <v>1.75</v>
      </c>
      <c r="E91" s="192">
        <v>1.5</v>
      </c>
      <c r="F91" s="193">
        <v>1</v>
      </c>
      <c r="G91" s="194">
        <f t="shared" si="8"/>
        <v>4.25</v>
      </c>
      <c r="H91" s="218">
        <f t="shared" si="9"/>
        <v>4.375</v>
      </c>
      <c r="I91" s="218">
        <f t="shared" si="10"/>
        <v>5.5</v>
      </c>
      <c r="J91" s="218">
        <f t="shared" si="11"/>
        <v>5.75</v>
      </c>
    </row>
    <row r="92" spans="1:10" ht="31" x14ac:dyDescent="0.35">
      <c r="A92" s="203" t="s">
        <v>762</v>
      </c>
      <c r="B92" s="189" t="s">
        <v>885</v>
      </c>
      <c r="C92" s="190" t="s">
        <v>112</v>
      </c>
      <c r="D92" s="191">
        <v>1</v>
      </c>
      <c r="E92" s="192">
        <v>1.5</v>
      </c>
      <c r="F92" s="193">
        <v>1.75</v>
      </c>
      <c r="G92" s="194">
        <f t="shared" si="8"/>
        <v>4.25</v>
      </c>
      <c r="H92" s="218">
        <f t="shared" si="9"/>
        <v>5.5</v>
      </c>
      <c r="I92" s="218">
        <f t="shared" si="10"/>
        <v>4.375</v>
      </c>
      <c r="J92" s="218">
        <f t="shared" si="11"/>
        <v>5.75</v>
      </c>
    </row>
    <row r="93" spans="1:10" ht="16" x14ac:dyDescent="0.35">
      <c r="A93" s="199"/>
      <c r="B93" s="200" t="s">
        <v>901</v>
      </c>
      <c r="C93" s="190" t="s">
        <v>111</v>
      </c>
      <c r="D93" s="191">
        <v>1.25</v>
      </c>
      <c r="E93" s="192">
        <v>1.5</v>
      </c>
      <c r="F93" s="193">
        <v>1.5</v>
      </c>
      <c r="G93" s="194">
        <f t="shared" si="8"/>
        <v>4.25</v>
      </c>
      <c r="H93" s="218">
        <f t="shared" si="9"/>
        <v>5.125</v>
      </c>
      <c r="I93" s="218">
        <f t="shared" si="10"/>
        <v>4.75</v>
      </c>
      <c r="J93" s="218">
        <f t="shared" si="11"/>
        <v>5.75</v>
      </c>
    </row>
    <row r="94" spans="1:10" ht="16" x14ac:dyDescent="0.35">
      <c r="A94" s="188"/>
      <c r="B94" s="189" t="s">
        <v>860</v>
      </c>
      <c r="C94" s="190" t="s">
        <v>112</v>
      </c>
      <c r="D94" s="191">
        <v>1</v>
      </c>
      <c r="E94" s="192">
        <v>2.2000000000000002</v>
      </c>
      <c r="F94" s="193">
        <v>1</v>
      </c>
      <c r="G94" s="194">
        <f t="shared" si="8"/>
        <v>4.2</v>
      </c>
      <c r="H94" s="218">
        <f t="shared" si="9"/>
        <v>4.7</v>
      </c>
      <c r="I94" s="218">
        <f t="shared" si="10"/>
        <v>4.7</v>
      </c>
      <c r="J94" s="218">
        <f t="shared" si="11"/>
        <v>6.4</v>
      </c>
    </row>
    <row r="95" spans="1:10" ht="16" x14ac:dyDescent="0.35">
      <c r="A95" s="195" t="s">
        <v>762</v>
      </c>
      <c r="B95" s="196" t="s">
        <v>793</v>
      </c>
      <c r="C95" s="190" t="s">
        <v>297</v>
      </c>
      <c r="D95" s="191">
        <v>1</v>
      </c>
      <c r="E95" s="192">
        <v>3</v>
      </c>
      <c r="F95" s="193">
        <v>0</v>
      </c>
      <c r="G95" s="194">
        <f t="shared" si="8"/>
        <v>4</v>
      </c>
      <c r="H95" s="218">
        <f t="shared" si="9"/>
        <v>3.5</v>
      </c>
      <c r="I95" s="218">
        <f t="shared" si="10"/>
        <v>5</v>
      </c>
      <c r="J95" s="218">
        <f t="shared" si="11"/>
        <v>7</v>
      </c>
    </row>
    <row r="96" spans="1:10" ht="16" x14ac:dyDescent="0.35">
      <c r="A96" s="195" t="s">
        <v>762</v>
      </c>
      <c r="B96" s="196" t="s">
        <v>796</v>
      </c>
      <c r="C96" s="190" t="s">
        <v>297</v>
      </c>
      <c r="D96" s="191">
        <v>0</v>
      </c>
      <c r="E96" s="192">
        <v>2.5</v>
      </c>
      <c r="F96" s="193">
        <v>1.5</v>
      </c>
      <c r="G96" s="194">
        <f t="shared" si="8"/>
        <v>4</v>
      </c>
      <c r="H96" s="218">
        <f t="shared" si="9"/>
        <v>5.5</v>
      </c>
      <c r="I96" s="218">
        <f t="shared" si="10"/>
        <v>3.25</v>
      </c>
      <c r="J96" s="218">
        <f t="shared" si="11"/>
        <v>6.5</v>
      </c>
    </row>
    <row r="97" spans="1:10" ht="16" x14ac:dyDescent="0.35">
      <c r="A97" s="195" t="s">
        <v>762</v>
      </c>
      <c r="B97" s="196" t="s">
        <v>415</v>
      </c>
      <c r="C97" s="190" t="s">
        <v>297</v>
      </c>
      <c r="D97" s="191">
        <v>2</v>
      </c>
      <c r="E97" s="192">
        <v>2</v>
      </c>
      <c r="F97" s="193">
        <v>0</v>
      </c>
      <c r="G97" s="194">
        <f t="shared" si="8"/>
        <v>4</v>
      </c>
      <c r="H97" s="218">
        <f t="shared" si="9"/>
        <v>3</v>
      </c>
      <c r="I97" s="218">
        <f t="shared" si="10"/>
        <v>6</v>
      </c>
      <c r="J97" s="218">
        <f t="shared" si="11"/>
        <v>6</v>
      </c>
    </row>
    <row r="98" spans="1:10" ht="16" x14ac:dyDescent="0.35">
      <c r="A98" s="201" t="s">
        <v>762</v>
      </c>
      <c r="B98" s="202" t="s">
        <v>763</v>
      </c>
      <c r="C98" s="190" t="s">
        <v>607</v>
      </c>
      <c r="D98" s="191">
        <v>1.75</v>
      </c>
      <c r="E98" s="192">
        <v>1.5</v>
      </c>
      <c r="F98" s="193">
        <v>0.75</v>
      </c>
      <c r="G98" s="194">
        <f t="shared" si="8"/>
        <v>4</v>
      </c>
      <c r="H98" s="218">
        <f t="shared" si="9"/>
        <v>3.875</v>
      </c>
      <c r="I98" s="218">
        <f t="shared" si="10"/>
        <v>5.375</v>
      </c>
      <c r="J98" s="218">
        <f t="shared" si="11"/>
        <v>5.5</v>
      </c>
    </row>
    <row r="99" spans="1:10" ht="16" x14ac:dyDescent="0.35">
      <c r="A99" s="195"/>
      <c r="B99" s="196" t="s">
        <v>816</v>
      </c>
      <c r="C99" s="190" t="s">
        <v>297</v>
      </c>
      <c r="D99" s="191">
        <v>0</v>
      </c>
      <c r="E99" s="192">
        <v>2.6666666666666665</v>
      </c>
      <c r="F99" s="193">
        <v>1.3333333333333333</v>
      </c>
      <c r="G99" s="194">
        <f t="shared" ref="G99:G130" si="12">D99+E99+F99</f>
        <v>4</v>
      </c>
      <c r="H99" s="218">
        <f t="shared" ref="H99:H130" si="13">(F99*2)+(E99)+(D99*0.5)</f>
        <v>5.333333333333333</v>
      </c>
      <c r="I99" s="218">
        <f t="shared" ref="I99:I130" si="14">(D99*2)+(E99*1)+(F99*0.5)</f>
        <v>3.333333333333333</v>
      </c>
      <c r="J99" s="218">
        <f t="shared" ref="J99:J130" si="15">(E99*2)+(D99*1)+(F99*1)</f>
        <v>6.6666666666666661</v>
      </c>
    </row>
    <row r="100" spans="1:10" ht="16" x14ac:dyDescent="0.35">
      <c r="A100" s="195"/>
      <c r="B100" s="196" t="s">
        <v>817</v>
      </c>
      <c r="C100" s="190" t="s">
        <v>297</v>
      </c>
      <c r="D100" s="191">
        <v>0.33333333333333331</v>
      </c>
      <c r="E100" s="192">
        <v>2</v>
      </c>
      <c r="F100" s="193">
        <v>1.6666666666666667</v>
      </c>
      <c r="G100" s="194">
        <f t="shared" si="12"/>
        <v>4</v>
      </c>
      <c r="H100" s="218">
        <f t="shared" si="13"/>
        <v>5.5000000000000009</v>
      </c>
      <c r="I100" s="218">
        <f t="shared" si="14"/>
        <v>3.5</v>
      </c>
      <c r="J100" s="218">
        <f t="shared" si="15"/>
        <v>6</v>
      </c>
    </row>
    <row r="101" spans="1:10" ht="16" x14ac:dyDescent="0.35">
      <c r="A101" s="188"/>
      <c r="B101" s="189" t="s">
        <v>843</v>
      </c>
      <c r="C101" s="190" t="s">
        <v>112</v>
      </c>
      <c r="D101" s="191">
        <v>1.3333333333333333</v>
      </c>
      <c r="E101" s="192">
        <v>1.6666666666666667</v>
      </c>
      <c r="F101" s="193">
        <v>1</v>
      </c>
      <c r="G101" s="194">
        <f t="shared" si="12"/>
        <v>4</v>
      </c>
      <c r="H101" s="218">
        <f t="shared" si="13"/>
        <v>4.3333333333333339</v>
      </c>
      <c r="I101" s="218">
        <f t="shared" si="14"/>
        <v>4.833333333333333</v>
      </c>
      <c r="J101" s="218">
        <f t="shared" si="15"/>
        <v>5.666666666666667</v>
      </c>
    </row>
    <row r="102" spans="1:10" ht="16" x14ac:dyDescent="0.35">
      <c r="A102" s="195" t="s">
        <v>762</v>
      </c>
      <c r="B102" s="196" t="s">
        <v>821</v>
      </c>
      <c r="C102" s="190" t="s">
        <v>297</v>
      </c>
      <c r="D102" s="191">
        <v>1</v>
      </c>
      <c r="E102" s="192">
        <v>3</v>
      </c>
      <c r="F102" s="193">
        <v>0</v>
      </c>
      <c r="G102" s="194">
        <f t="shared" si="12"/>
        <v>4</v>
      </c>
      <c r="H102" s="218">
        <f t="shared" si="13"/>
        <v>3.5</v>
      </c>
      <c r="I102" s="218">
        <f t="shared" si="14"/>
        <v>5</v>
      </c>
      <c r="J102" s="218">
        <f t="shared" si="15"/>
        <v>7</v>
      </c>
    </row>
    <row r="103" spans="1:10" ht="16" x14ac:dyDescent="0.35">
      <c r="A103" s="188"/>
      <c r="B103" s="189" t="s">
        <v>858</v>
      </c>
      <c r="C103" s="190" t="s">
        <v>112</v>
      </c>
      <c r="D103" s="191">
        <v>0.5</v>
      </c>
      <c r="E103" s="192">
        <v>2</v>
      </c>
      <c r="F103" s="193">
        <v>1.5</v>
      </c>
      <c r="G103" s="194">
        <f t="shared" si="12"/>
        <v>4</v>
      </c>
      <c r="H103" s="218">
        <f t="shared" si="13"/>
        <v>5.25</v>
      </c>
      <c r="I103" s="218">
        <f t="shared" si="14"/>
        <v>3.75</v>
      </c>
      <c r="J103" s="218">
        <f t="shared" si="15"/>
        <v>6</v>
      </c>
    </row>
    <row r="104" spans="1:10" ht="16" x14ac:dyDescent="0.35">
      <c r="A104" s="188"/>
      <c r="B104" s="189" t="s">
        <v>202</v>
      </c>
      <c r="C104" s="190" t="s">
        <v>112</v>
      </c>
      <c r="D104" s="191">
        <v>1.3333333333333333</v>
      </c>
      <c r="E104" s="192">
        <v>2.6666666666666665</v>
      </c>
      <c r="F104" s="193">
        <v>0</v>
      </c>
      <c r="G104" s="194">
        <f t="shared" si="12"/>
        <v>4</v>
      </c>
      <c r="H104" s="218">
        <f t="shared" si="13"/>
        <v>3.333333333333333</v>
      </c>
      <c r="I104" s="218">
        <f t="shared" si="14"/>
        <v>5.333333333333333</v>
      </c>
      <c r="J104" s="218">
        <f t="shared" si="15"/>
        <v>6.6666666666666661</v>
      </c>
    </row>
    <row r="105" spans="1:10" ht="16" x14ac:dyDescent="0.35">
      <c r="A105" s="188" t="s">
        <v>762</v>
      </c>
      <c r="B105" s="189" t="s">
        <v>864</v>
      </c>
      <c r="C105" s="190" t="s">
        <v>112</v>
      </c>
      <c r="D105" s="191">
        <v>1.5</v>
      </c>
      <c r="E105" s="192">
        <v>2.5</v>
      </c>
      <c r="F105" s="193">
        <v>0</v>
      </c>
      <c r="G105" s="194">
        <f t="shared" si="12"/>
        <v>4</v>
      </c>
      <c r="H105" s="218">
        <f t="shared" si="13"/>
        <v>3.25</v>
      </c>
      <c r="I105" s="218">
        <f t="shared" si="14"/>
        <v>5.5</v>
      </c>
      <c r="J105" s="218">
        <f t="shared" si="15"/>
        <v>6.5</v>
      </c>
    </row>
    <row r="106" spans="1:10" ht="16" x14ac:dyDescent="0.35">
      <c r="A106" s="188"/>
      <c r="B106" s="189" t="s">
        <v>879</v>
      </c>
      <c r="C106" s="190" t="s">
        <v>112</v>
      </c>
      <c r="D106" s="191">
        <v>1.3333333333333333</v>
      </c>
      <c r="E106" s="192">
        <v>2.3333333333333335</v>
      </c>
      <c r="F106" s="193">
        <v>0.33333333333333331</v>
      </c>
      <c r="G106" s="194">
        <f t="shared" si="12"/>
        <v>4</v>
      </c>
      <c r="H106" s="218">
        <f t="shared" si="13"/>
        <v>3.6666666666666665</v>
      </c>
      <c r="I106" s="218">
        <f t="shared" si="14"/>
        <v>5.166666666666667</v>
      </c>
      <c r="J106" s="218">
        <f t="shared" si="15"/>
        <v>6.333333333333333</v>
      </c>
    </row>
    <row r="107" spans="1:10" ht="31" x14ac:dyDescent="0.35">
      <c r="A107" s="204" t="s">
        <v>762</v>
      </c>
      <c r="B107" s="205" t="s">
        <v>7</v>
      </c>
      <c r="C107" s="190" t="s">
        <v>111</v>
      </c>
      <c r="D107" s="191">
        <v>1.3333333333333333</v>
      </c>
      <c r="E107" s="192">
        <v>1.3333333333333333</v>
      </c>
      <c r="F107" s="193">
        <v>1.3333333333333333</v>
      </c>
      <c r="G107" s="194">
        <f t="shared" si="12"/>
        <v>4</v>
      </c>
      <c r="H107" s="218">
        <f t="shared" si="13"/>
        <v>4.666666666666667</v>
      </c>
      <c r="I107" s="218">
        <f t="shared" si="14"/>
        <v>4.666666666666667</v>
      </c>
      <c r="J107" s="218">
        <f t="shared" si="15"/>
        <v>5.333333333333333</v>
      </c>
    </row>
    <row r="108" spans="1:10" ht="16" x14ac:dyDescent="0.35">
      <c r="A108" s="188"/>
      <c r="B108" s="189" t="s">
        <v>887</v>
      </c>
      <c r="C108" s="190" t="s">
        <v>112</v>
      </c>
      <c r="D108" s="191">
        <v>1</v>
      </c>
      <c r="E108" s="192">
        <v>2</v>
      </c>
      <c r="F108" s="193">
        <v>1</v>
      </c>
      <c r="G108" s="194">
        <f t="shared" si="12"/>
        <v>4</v>
      </c>
      <c r="H108" s="218">
        <f t="shared" si="13"/>
        <v>4.5</v>
      </c>
      <c r="I108" s="218">
        <f t="shared" si="14"/>
        <v>4.5</v>
      </c>
      <c r="J108" s="218">
        <f t="shared" si="15"/>
        <v>6</v>
      </c>
    </row>
    <row r="109" spans="1:10" ht="16" x14ac:dyDescent="0.35">
      <c r="A109" s="188"/>
      <c r="B109" s="189" t="s">
        <v>889</v>
      </c>
      <c r="C109" s="190" t="s">
        <v>112</v>
      </c>
      <c r="D109" s="191">
        <v>2</v>
      </c>
      <c r="E109" s="192">
        <v>1.3333333333333333</v>
      </c>
      <c r="F109" s="193">
        <v>0.66666666666666663</v>
      </c>
      <c r="G109" s="194">
        <f t="shared" si="12"/>
        <v>3.9999999999999996</v>
      </c>
      <c r="H109" s="218">
        <f t="shared" si="13"/>
        <v>3.6666666666666665</v>
      </c>
      <c r="I109" s="218">
        <f t="shared" si="14"/>
        <v>5.6666666666666661</v>
      </c>
      <c r="J109" s="218">
        <f t="shared" si="15"/>
        <v>5.333333333333333</v>
      </c>
    </row>
    <row r="110" spans="1:10" ht="16" x14ac:dyDescent="0.35">
      <c r="A110" s="204"/>
      <c r="B110" s="205" t="s">
        <v>897</v>
      </c>
      <c r="C110" s="190" t="s">
        <v>111</v>
      </c>
      <c r="D110" s="191">
        <v>1.4</v>
      </c>
      <c r="E110" s="192">
        <v>1.2</v>
      </c>
      <c r="F110" s="193">
        <v>1.2</v>
      </c>
      <c r="G110" s="194">
        <f t="shared" si="12"/>
        <v>3.8</v>
      </c>
      <c r="H110" s="218">
        <f t="shared" si="13"/>
        <v>4.3</v>
      </c>
      <c r="I110" s="218">
        <f t="shared" si="14"/>
        <v>4.5999999999999996</v>
      </c>
      <c r="J110" s="218">
        <f t="shared" si="15"/>
        <v>5</v>
      </c>
    </row>
    <row r="111" spans="1:10" ht="16" x14ac:dyDescent="0.35">
      <c r="A111" s="188"/>
      <c r="B111" s="189" t="s">
        <v>868</v>
      </c>
      <c r="C111" s="190" t="s">
        <v>112</v>
      </c>
      <c r="D111" s="191">
        <v>1</v>
      </c>
      <c r="E111" s="192">
        <v>2</v>
      </c>
      <c r="F111" s="193">
        <v>0.75</v>
      </c>
      <c r="G111" s="194">
        <f t="shared" si="12"/>
        <v>3.75</v>
      </c>
      <c r="H111" s="218">
        <f t="shared" si="13"/>
        <v>4</v>
      </c>
      <c r="I111" s="218">
        <f t="shared" si="14"/>
        <v>4.375</v>
      </c>
      <c r="J111" s="218">
        <f t="shared" si="15"/>
        <v>5.75</v>
      </c>
    </row>
    <row r="112" spans="1:10" ht="31" x14ac:dyDescent="0.35">
      <c r="A112" s="204" t="s">
        <v>762</v>
      </c>
      <c r="B112" s="205" t="s">
        <v>9</v>
      </c>
      <c r="C112" s="190" t="s">
        <v>111</v>
      </c>
      <c r="D112" s="191">
        <v>0.75</v>
      </c>
      <c r="E112" s="192">
        <v>1.5</v>
      </c>
      <c r="F112" s="193">
        <v>1.5</v>
      </c>
      <c r="G112" s="194">
        <f t="shared" si="12"/>
        <v>3.75</v>
      </c>
      <c r="H112" s="218">
        <f t="shared" si="13"/>
        <v>4.875</v>
      </c>
      <c r="I112" s="218">
        <f t="shared" si="14"/>
        <v>3.75</v>
      </c>
      <c r="J112" s="218">
        <f t="shared" si="15"/>
        <v>5.25</v>
      </c>
    </row>
    <row r="113" spans="1:10" ht="16" x14ac:dyDescent="0.35">
      <c r="A113" s="188"/>
      <c r="B113" s="189" t="s">
        <v>886</v>
      </c>
      <c r="C113" s="190" t="s">
        <v>112</v>
      </c>
      <c r="D113" s="191">
        <v>0.75</v>
      </c>
      <c r="E113" s="192">
        <v>2</v>
      </c>
      <c r="F113" s="193">
        <v>1</v>
      </c>
      <c r="G113" s="194">
        <f t="shared" si="12"/>
        <v>3.75</v>
      </c>
      <c r="H113" s="218">
        <f t="shared" si="13"/>
        <v>4.375</v>
      </c>
      <c r="I113" s="218">
        <f t="shared" si="14"/>
        <v>4</v>
      </c>
      <c r="J113" s="218">
        <f t="shared" si="15"/>
        <v>5.75</v>
      </c>
    </row>
    <row r="114" spans="1:10" ht="16" x14ac:dyDescent="0.35">
      <c r="A114" s="188"/>
      <c r="B114" s="189" t="s">
        <v>73</v>
      </c>
      <c r="C114" s="190" t="s">
        <v>112</v>
      </c>
      <c r="D114" s="191">
        <v>1.5</v>
      </c>
      <c r="E114" s="192">
        <v>1.75</v>
      </c>
      <c r="F114" s="193">
        <v>0.5</v>
      </c>
      <c r="G114" s="194">
        <f t="shared" si="12"/>
        <v>3.75</v>
      </c>
      <c r="H114" s="218">
        <f t="shared" si="13"/>
        <v>3.5</v>
      </c>
      <c r="I114" s="218">
        <f t="shared" si="14"/>
        <v>5</v>
      </c>
      <c r="J114" s="218">
        <f t="shared" si="15"/>
        <v>5.5</v>
      </c>
    </row>
    <row r="115" spans="1:10" ht="16" x14ac:dyDescent="0.35">
      <c r="A115" s="195" t="s">
        <v>762</v>
      </c>
      <c r="B115" s="196" t="s">
        <v>604</v>
      </c>
      <c r="C115" s="190" t="s">
        <v>297</v>
      </c>
      <c r="D115" s="191">
        <v>0.33333333333333331</v>
      </c>
      <c r="E115" s="192">
        <v>3</v>
      </c>
      <c r="F115" s="193">
        <v>0.33333333333333331</v>
      </c>
      <c r="G115" s="194">
        <f t="shared" si="12"/>
        <v>3.666666666666667</v>
      </c>
      <c r="H115" s="218">
        <f t="shared" si="13"/>
        <v>3.833333333333333</v>
      </c>
      <c r="I115" s="218">
        <f t="shared" si="14"/>
        <v>3.833333333333333</v>
      </c>
      <c r="J115" s="218">
        <f t="shared" si="15"/>
        <v>6.6666666666666661</v>
      </c>
    </row>
    <row r="116" spans="1:10" ht="16" x14ac:dyDescent="0.35">
      <c r="A116" s="188"/>
      <c r="B116" s="189" t="s">
        <v>852</v>
      </c>
      <c r="C116" s="190" t="s">
        <v>112</v>
      </c>
      <c r="D116" s="191">
        <v>1</v>
      </c>
      <c r="E116" s="192">
        <v>1.6666666666666667</v>
      </c>
      <c r="F116" s="193">
        <v>1</v>
      </c>
      <c r="G116" s="194">
        <f t="shared" si="12"/>
        <v>3.666666666666667</v>
      </c>
      <c r="H116" s="218">
        <f t="shared" si="13"/>
        <v>4.166666666666667</v>
      </c>
      <c r="I116" s="218">
        <f t="shared" si="14"/>
        <v>4.166666666666667</v>
      </c>
      <c r="J116" s="218">
        <f t="shared" si="15"/>
        <v>5.3333333333333339</v>
      </c>
    </row>
    <row r="117" spans="1:10" ht="16" x14ac:dyDescent="0.35">
      <c r="A117" s="195" t="s">
        <v>762</v>
      </c>
      <c r="B117" s="196" t="s">
        <v>813</v>
      </c>
      <c r="C117" s="190" t="s">
        <v>297</v>
      </c>
      <c r="D117" s="191">
        <v>0.33333333333333331</v>
      </c>
      <c r="E117" s="192">
        <v>2.6666666666666665</v>
      </c>
      <c r="F117" s="193">
        <v>0.66666666666666663</v>
      </c>
      <c r="G117" s="194">
        <f t="shared" si="12"/>
        <v>3.6666666666666665</v>
      </c>
      <c r="H117" s="218">
        <f t="shared" si="13"/>
        <v>4.166666666666667</v>
      </c>
      <c r="I117" s="218">
        <f t="shared" si="14"/>
        <v>3.6666666666666665</v>
      </c>
      <c r="J117" s="218">
        <f t="shared" si="15"/>
        <v>6.333333333333333</v>
      </c>
    </row>
    <row r="118" spans="1:10" ht="16" x14ac:dyDescent="0.35">
      <c r="A118" s="188"/>
      <c r="B118" s="189" t="s">
        <v>278</v>
      </c>
      <c r="C118" s="190" t="s">
        <v>112</v>
      </c>
      <c r="D118" s="191">
        <v>1.3333333333333333</v>
      </c>
      <c r="E118" s="192">
        <v>2</v>
      </c>
      <c r="F118" s="193">
        <v>0.33333333333333331</v>
      </c>
      <c r="G118" s="194">
        <f t="shared" si="12"/>
        <v>3.6666666666666665</v>
      </c>
      <c r="H118" s="218">
        <f t="shared" si="13"/>
        <v>3.333333333333333</v>
      </c>
      <c r="I118" s="218">
        <f t="shared" si="14"/>
        <v>4.833333333333333</v>
      </c>
      <c r="J118" s="218">
        <f t="shared" si="15"/>
        <v>5.6666666666666661</v>
      </c>
    </row>
    <row r="119" spans="1:10" ht="16" x14ac:dyDescent="0.35">
      <c r="A119" s="199"/>
      <c r="B119" s="200" t="s">
        <v>896</v>
      </c>
      <c r="C119" s="190" t="s">
        <v>111</v>
      </c>
      <c r="D119" s="191">
        <v>1.6666666666666667</v>
      </c>
      <c r="E119" s="192">
        <v>1.3333333333333333</v>
      </c>
      <c r="F119" s="193">
        <v>0.66666666666666663</v>
      </c>
      <c r="G119" s="194">
        <f t="shared" si="12"/>
        <v>3.6666666666666665</v>
      </c>
      <c r="H119" s="218">
        <f t="shared" si="13"/>
        <v>3.5</v>
      </c>
      <c r="I119" s="218">
        <f t="shared" si="14"/>
        <v>5</v>
      </c>
      <c r="J119" s="218">
        <f t="shared" si="15"/>
        <v>5</v>
      </c>
    </row>
    <row r="120" spans="1:10" ht="16" x14ac:dyDescent="0.35">
      <c r="A120" s="195" t="s">
        <v>762</v>
      </c>
      <c r="B120" s="196" t="s">
        <v>790</v>
      </c>
      <c r="C120" s="190" t="s">
        <v>297</v>
      </c>
      <c r="D120" s="191">
        <v>0.5</v>
      </c>
      <c r="E120" s="192">
        <v>2.5</v>
      </c>
      <c r="F120" s="193">
        <v>0.5</v>
      </c>
      <c r="G120" s="194">
        <f t="shared" si="12"/>
        <v>3.5</v>
      </c>
      <c r="H120" s="218">
        <f t="shared" si="13"/>
        <v>3.75</v>
      </c>
      <c r="I120" s="218">
        <f t="shared" si="14"/>
        <v>3.75</v>
      </c>
      <c r="J120" s="218">
        <f t="shared" si="15"/>
        <v>6</v>
      </c>
    </row>
    <row r="121" spans="1:10" ht="16" x14ac:dyDescent="0.35">
      <c r="A121" s="195"/>
      <c r="B121" s="196" t="s">
        <v>810</v>
      </c>
      <c r="C121" s="190" t="s">
        <v>297</v>
      </c>
      <c r="D121" s="191">
        <v>0.5</v>
      </c>
      <c r="E121" s="192">
        <v>3</v>
      </c>
      <c r="F121" s="193">
        <v>0</v>
      </c>
      <c r="G121" s="194">
        <f t="shared" si="12"/>
        <v>3.5</v>
      </c>
      <c r="H121" s="218">
        <f t="shared" si="13"/>
        <v>3.25</v>
      </c>
      <c r="I121" s="218">
        <f t="shared" si="14"/>
        <v>4</v>
      </c>
      <c r="J121" s="218">
        <f t="shared" si="15"/>
        <v>6.5</v>
      </c>
    </row>
    <row r="122" spans="1:10" ht="16" x14ac:dyDescent="0.35">
      <c r="A122" s="188"/>
      <c r="B122" s="189" t="s">
        <v>839</v>
      </c>
      <c r="C122" s="190" t="s">
        <v>112</v>
      </c>
      <c r="D122" s="191">
        <v>0.75</v>
      </c>
      <c r="E122" s="192">
        <v>2</v>
      </c>
      <c r="F122" s="193">
        <v>0.75</v>
      </c>
      <c r="G122" s="194">
        <f t="shared" si="12"/>
        <v>3.5</v>
      </c>
      <c r="H122" s="218">
        <f t="shared" si="13"/>
        <v>3.875</v>
      </c>
      <c r="I122" s="218">
        <f t="shared" si="14"/>
        <v>3.875</v>
      </c>
      <c r="J122" s="218">
        <f t="shared" si="15"/>
        <v>5.5</v>
      </c>
    </row>
    <row r="123" spans="1:10" ht="16" x14ac:dyDescent="0.35">
      <c r="A123" s="188"/>
      <c r="B123" s="189" t="s">
        <v>845</v>
      </c>
      <c r="C123" s="190" t="s">
        <v>112</v>
      </c>
      <c r="D123" s="191">
        <v>2</v>
      </c>
      <c r="E123" s="192">
        <v>1.5</v>
      </c>
      <c r="F123" s="193">
        <v>0</v>
      </c>
      <c r="G123" s="194">
        <f t="shared" si="12"/>
        <v>3.5</v>
      </c>
      <c r="H123" s="218">
        <f t="shared" si="13"/>
        <v>2.5</v>
      </c>
      <c r="I123" s="218">
        <f t="shared" si="14"/>
        <v>5.5</v>
      </c>
      <c r="J123" s="218">
        <f t="shared" si="15"/>
        <v>5</v>
      </c>
    </row>
    <row r="124" spans="1:10" ht="31" x14ac:dyDescent="0.35">
      <c r="A124" s="204" t="s">
        <v>762</v>
      </c>
      <c r="B124" s="205" t="s">
        <v>44</v>
      </c>
      <c r="C124" s="190" t="s">
        <v>111</v>
      </c>
      <c r="D124" s="191">
        <v>0.5</v>
      </c>
      <c r="E124" s="192">
        <v>1.5</v>
      </c>
      <c r="F124" s="193">
        <v>1.5</v>
      </c>
      <c r="G124" s="194">
        <f t="shared" si="12"/>
        <v>3.5</v>
      </c>
      <c r="H124" s="218">
        <f t="shared" si="13"/>
        <v>4.75</v>
      </c>
      <c r="I124" s="218">
        <f t="shared" si="14"/>
        <v>3.25</v>
      </c>
      <c r="J124" s="218">
        <f t="shared" si="15"/>
        <v>5</v>
      </c>
    </row>
    <row r="125" spans="1:10" ht="16" x14ac:dyDescent="0.35">
      <c r="A125" s="188"/>
      <c r="B125" s="189" t="s">
        <v>851</v>
      </c>
      <c r="C125" s="190" t="s">
        <v>112</v>
      </c>
      <c r="D125" s="191">
        <v>1.5</v>
      </c>
      <c r="E125" s="192">
        <v>1.5</v>
      </c>
      <c r="F125" s="193">
        <v>0.5</v>
      </c>
      <c r="G125" s="194">
        <f t="shared" si="12"/>
        <v>3.5</v>
      </c>
      <c r="H125" s="218">
        <f t="shared" si="13"/>
        <v>3.25</v>
      </c>
      <c r="I125" s="218">
        <f t="shared" si="14"/>
        <v>4.75</v>
      </c>
      <c r="J125" s="218">
        <f t="shared" si="15"/>
        <v>5</v>
      </c>
    </row>
    <row r="126" spans="1:10" ht="16" x14ac:dyDescent="0.35">
      <c r="A126" s="201"/>
      <c r="B126" s="202" t="s">
        <v>771</v>
      </c>
      <c r="C126" s="190" t="s">
        <v>607</v>
      </c>
      <c r="D126" s="191">
        <v>2</v>
      </c>
      <c r="E126" s="192">
        <v>1.5</v>
      </c>
      <c r="F126" s="193">
        <v>0</v>
      </c>
      <c r="G126" s="194">
        <f t="shared" si="12"/>
        <v>3.5</v>
      </c>
      <c r="H126" s="218">
        <f t="shared" si="13"/>
        <v>2.5</v>
      </c>
      <c r="I126" s="218">
        <f t="shared" si="14"/>
        <v>5.5</v>
      </c>
      <c r="J126" s="218">
        <f t="shared" si="15"/>
        <v>5</v>
      </c>
    </row>
    <row r="127" spans="1:10" ht="16" x14ac:dyDescent="0.35">
      <c r="A127" s="197"/>
      <c r="B127" s="198" t="s">
        <v>834</v>
      </c>
      <c r="C127" s="190" t="s">
        <v>318</v>
      </c>
      <c r="D127" s="191">
        <v>0.5</v>
      </c>
      <c r="E127" s="192">
        <v>0.75</v>
      </c>
      <c r="F127" s="193">
        <v>2.25</v>
      </c>
      <c r="G127" s="194">
        <f t="shared" si="12"/>
        <v>3.5</v>
      </c>
      <c r="H127" s="218">
        <f t="shared" si="13"/>
        <v>5.5</v>
      </c>
      <c r="I127" s="218">
        <f t="shared" si="14"/>
        <v>2.875</v>
      </c>
      <c r="J127" s="218">
        <f t="shared" si="15"/>
        <v>4.25</v>
      </c>
    </row>
    <row r="128" spans="1:10" ht="16" x14ac:dyDescent="0.35">
      <c r="A128" s="188"/>
      <c r="B128" s="189" t="s">
        <v>880</v>
      </c>
      <c r="C128" s="190" t="s">
        <v>112</v>
      </c>
      <c r="D128" s="191">
        <v>3</v>
      </c>
      <c r="E128" s="192">
        <v>0.5</v>
      </c>
      <c r="F128" s="193">
        <v>0</v>
      </c>
      <c r="G128" s="194">
        <f t="shared" si="12"/>
        <v>3.5</v>
      </c>
      <c r="H128" s="218">
        <f t="shared" si="13"/>
        <v>2</v>
      </c>
      <c r="I128" s="218">
        <f t="shared" si="14"/>
        <v>6.5</v>
      </c>
      <c r="J128" s="218">
        <f t="shared" si="15"/>
        <v>4</v>
      </c>
    </row>
    <row r="129" spans="1:10" ht="16" x14ac:dyDescent="0.35">
      <c r="A129" s="195" t="s">
        <v>762</v>
      </c>
      <c r="B129" s="196" t="s">
        <v>550</v>
      </c>
      <c r="C129" s="190" t="s">
        <v>297</v>
      </c>
      <c r="D129" s="191">
        <v>0.33333333333333331</v>
      </c>
      <c r="E129" s="192">
        <v>3</v>
      </c>
      <c r="F129" s="193">
        <v>0</v>
      </c>
      <c r="G129" s="194">
        <f t="shared" si="12"/>
        <v>3.3333333333333335</v>
      </c>
      <c r="H129" s="218">
        <f t="shared" si="13"/>
        <v>3.1666666666666665</v>
      </c>
      <c r="I129" s="218">
        <f t="shared" si="14"/>
        <v>3.6666666666666665</v>
      </c>
      <c r="J129" s="218">
        <f t="shared" si="15"/>
        <v>6.333333333333333</v>
      </c>
    </row>
    <row r="130" spans="1:10" ht="16" x14ac:dyDescent="0.4">
      <c r="A130" s="224"/>
      <c r="B130" s="225" t="s">
        <v>929</v>
      </c>
      <c r="C130" s="183" t="s">
        <v>112</v>
      </c>
      <c r="D130" s="227">
        <v>1.3333333333333333</v>
      </c>
      <c r="E130" s="228">
        <v>1.6666666666666667</v>
      </c>
      <c r="F130" s="229">
        <v>0.33333333333333331</v>
      </c>
      <c r="G130" s="218">
        <f t="shared" si="12"/>
        <v>3.3333333333333335</v>
      </c>
      <c r="H130" s="218">
        <f t="shared" si="13"/>
        <v>3</v>
      </c>
      <c r="I130" s="218">
        <f t="shared" si="14"/>
        <v>4.5</v>
      </c>
      <c r="J130" s="218">
        <f t="shared" si="15"/>
        <v>5</v>
      </c>
    </row>
    <row r="131" spans="1:10" ht="16" x14ac:dyDescent="0.35">
      <c r="A131" s="195" t="s">
        <v>762</v>
      </c>
      <c r="B131" s="196" t="s">
        <v>800</v>
      </c>
      <c r="C131" s="190" t="s">
        <v>297</v>
      </c>
      <c r="D131" s="191">
        <v>0.33333333333333331</v>
      </c>
      <c r="E131" s="192">
        <v>2.6666666666666665</v>
      </c>
      <c r="F131" s="193">
        <v>0.33333333333333331</v>
      </c>
      <c r="G131" s="194">
        <f t="shared" ref="G131:G162" si="16">D131+E131+F131</f>
        <v>3.3333333333333335</v>
      </c>
      <c r="H131" s="218">
        <f t="shared" ref="H131:H162" si="17">(F131*2)+(E131)+(D131*0.5)</f>
        <v>3.4999999999999996</v>
      </c>
      <c r="I131" s="218">
        <f t="shared" ref="I131:I162" si="18">(D131*2)+(E131*1)+(F131*0.5)</f>
        <v>3.4999999999999996</v>
      </c>
      <c r="J131" s="218">
        <f t="shared" ref="J131:J162" si="19">(E131*2)+(D131*1)+(F131*1)</f>
        <v>5.9999999999999991</v>
      </c>
    </row>
    <row r="132" spans="1:10" ht="16" x14ac:dyDescent="0.35">
      <c r="A132" s="188"/>
      <c r="B132" s="189" t="s">
        <v>838</v>
      </c>
      <c r="C132" s="190" t="s">
        <v>112</v>
      </c>
      <c r="D132" s="191">
        <v>1.3333333333333333</v>
      </c>
      <c r="E132" s="192">
        <v>1.6666666666666667</v>
      </c>
      <c r="F132" s="193">
        <v>0.33333333333333331</v>
      </c>
      <c r="G132" s="194">
        <f t="shared" si="16"/>
        <v>3.3333333333333335</v>
      </c>
      <c r="H132" s="218">
        <f t="shared" si="17"/>
        <v>3</v>
      </c>
      <c r="I132" s="218">
        <f t="shared" si="18"/>
        <v>4.5</v>
      </c>
      <c r="J132" s="218">
        <f t="shared" si="19"/>
        <v>5</v>
      </c>
    </row>
    <row r="133" spans="1:10" ht="16" x14ac:dyDescent="0.35">
      <c r="A133" s="197"/>
      <c r="B133" s="198" t="s">
        <v>349</v>
      </c>
      <c r="C133" s="190" t="s">
        <v>318</v>
      </c>
      <c r="D133" s="191">
        <v>0.33333333333333331</v>
      </c>
      <c r="E133" s="192">
        <v>0.66666666666666663</v>
      </c>
      <c r="F133" s="193">
        <v>2.3333333333333335</v>
      </c>
      <c r="G133" s="194">
        <f t="shared" si="16"/>
        <v>3.3333333333333335</v>
      </c>
      <c r="H133" s="218">
        <f t="shared" si="17"/>
        <v>5.5000000000000009</v>
      </c>
      <c r="I133" s="218">
        <f t="shared" si="18"/>
        <v>2.5</v>
      </c>
      <c r="J133" s="218">
        <f t="shared" si="19"/>
        <v>4</v>
      </c>
    </row>
    <row r="134" spans="1:10" ht="16" x14ac:dyDescent="0.35">
      <c r="A134" s="188"/>
      <c r="B134" s="189" t="s">
        <v>850</v>
      </c>
      <c r="C134" s="190" t="s">
        <v>112</v>
      </c>
      <c r="D134" s="191">
        <v>1</v>
      </c>
      <c r="E134" s="192">
        <v>2.3333333333333335</v>
      </c>
      <c r="F134" s="193">
        <v>0</v>
      </c>
      <c r="G134" s="194">
        <f t="shared" si="16"/>
        <v>3.3333333333333335</v>
      </c>
      <c r="H134" s="218">
        <f t="shared" si="17"/>
        <v>2.8333333333333335</v>
      </c>
      <c r="I134" s="218">
        <f t="shared" si="18"/>
        <v>4.3333333333333339</v>
      </c>
      <c r="J134" s="218">
        <f t="shared" si="19"/>
        <v>5.666666666666667</v>
      </c>
    </row>
    <row r="135" spans="1:10" ht="46.5" x14ac:dyDescent="0.35">
      <c r="A135" s="195" t="s">
        <v>802</v>
      </c>
      <c r="B135" s="196" t="s">
        <v>693</v>
      </c>
      <c r="C135" s="190" t="s">
        <v>297</v>
      </c>
      <c r="D135" s="191">
        <v>0.66666666666666663</v>
      </c>
      <c r="E135" s="192">
        <v>2.6666666666666665</v>
      </c>
      <c r="F135" s="193">
        <v>0</v>
      </c>
      <c r="G135" s="194">
        <f t="shared" si="16"/>
        <v>3.333333333333333</v>
      </c>
      <c r="H135" s="218">
        <f t="shared" si="17"/>
        <v>3</v>
      </c>
      <c r="I135" s="218">
        <f t="shared" si="18"/>
        <v>4</v>
      </c>
      <c r="J135" s="218">
        <f t="shared" si="19"/>
        <v>6</v>
      </c>
    </row>
    <row r="136" spans="1:10" ht="31" x14ac:dyDescent="0.35">
      <c r="A136" s="204" t="s">
        <v>762</v>
      </c>
      <c r="B136" s="205" t="s">
        <v>34</v>
      </c>
      <c r="C136" s="190" t="s">
        <v>111</v>
      </c>
      <c r="D136" s="191">
        <v>0.66666666666666663</v>
      </c>
      <c r="E136" s="192">
        <v>1.3333333333333333</v>
      </c>
      <c r="F136" s="193">
        <v>1.3333333333333333</v>
      </c>
      <c r="G136" s="194">
        <f t="shared" si="16"/>
        <v>3.333333333333333</v>
      </c>
      <c r="H136" s="218">
        <f t="shared" si="17"/>
        <v>4.333333333333333</v>
      </c>
      <c r="I136" s="218">
        <f t="shared" si="18"/>
        <v>3.333333333333333</v>
      </c>
      <c r="J136" s="218">
        <f t="shared" si="19"/>
        <v>4.6666666666666661</v>
      </c>
    </row>
    <row r="137" spans="1:10" ht="16" x14ac:dyDescent="0.35">
      <c r="A137" s="201"/>
      <c r="B137" s="202" t="s">
        <v>782</v>
      </c>
      <c r="C137" s="190" t="s">
        <v>607</v>
      </c>
      <c r="D137" s="191">
        <v>1.3333333333333333</v>
      </c>
      <c r="E137" s="192">
        <v>1</v>
      </c>
      <c r="F137" s="193">
        <v>1</v>
      </c>
      <c r="G137" s="194">
        <f t="shared" si="16"/>
        <v>3.333333333333333</v>
      </c>
      <c r="H137" s="218">
        <f t="shared" si="17"/>
        <v>3.6666666666666665</v>
      </c>
      <c r="I137" s="218">
        <f t="shared" si="18"/>
        <v>4.1666666666666661</v>
      </c>
      <c r="J137" s="218">
        <f t="shared" si="19"/>
        <v>4.333333333333333</v>
      </c>
    </row>
    <row r="138" spans="1:10" ht="16" x14ac:dyDescent="0.35">
      <c r="A138" s="188"/>
      <c r="B138" s="189" t="s">
        <v>652</v>
      </c>
      <c r="C138" s="190" t="s">
        <v>607</v>
      </c>
      <c r="D138" s="191">
        <v>0.75</v>
      </c>
      <c r="E138" s="192">
        <v>1.5</v>
      </c>
      <c r="F138" s="193">
        <v>1</v>
      </c>
      <c r="G138" s="194">
        <f t="shared" si="16"/>
        <v>3.25</v>
      </c>
      <c r="H138" s="218">
        <f t="shared" si="17"/>
        <v>3.875</v>
      </c>
      <c r="I138" s="218">
        <f t="shared" si="18"/>
        <v>3.5</v>
      </c>
      <c r="J138" s="218">
        <f t="shared" si="19"/>
        <v>4.75</v>
      </c>
    </row>
    <row r="139" spans="1:10" ht="16" x14ac:dyDescent="0.35">
      <c r="A139" s="188"/>
      <c r="B139" s="189" t="s">
        <v>100</v>
      </c>
      <c r="C139" s="190" t="s">
        <v>112</v>
      </c>
      <c r="D139" s="191">
        <v>1.25</v>
      </c>
      <c r="E139" s="192">
        <v>1.5</v>
      </c>
      <c r="F139" s="193">
        <v>0.5</v>
      </c>
      <c r="G139" s="194">
        <f t="shared" si="16"/>
        <v>3.25</v>
      </c>
      <c r="H139" s="218">
        <f t="shared" si="17"/>
        <v>3.125</v>
      </c>
      <c r="I139" s="218">
        <f t="shared" si="18"/>
        <v>4.25</v>
      </c>
      <c r="J139" s="218">
        <f t="shared" si="19"/>
        <v>4.75</v>
      </c>
    </row>
    <row r="140" spans="1:10" ht="16" x14ac:dyDescent="0.35">
      <c r="A140" s="195"/>
      <c r="B140" s="196" t="s">
        <v>809</v>
      </c>
      <c r="C140" s="190" t="s">
        <v>297</v>
      </c>
      <c r="D140" s="191">
        <v>0.4</v>
      </c>
      <c r="E140" s="192">
        <v>1.8</v>
      </c>
      <c r="F140" s="193">
        <v>1</v>
      </c>
      <c r="G140" s="194">
        <f t="shared" si="16"/>
        <v>3.2</v>
      </c>
      <c r="H140" s="218">
        <f t="shared" si="17"/>
        <v>4</v>
      </c>
      <c r="I140" s="218">
        <f t="shared" si="18"/>
        <v>3.1</v>
      </c>
      <c r="J140" s="218">
        <f t="shared" si="19"/>
        <v>5</v>
      </c>
    </row>
    <row r="141" spans="1:10" ht="16" x14ac:dyDescent="0.35">
      <c r="A141" s="199"/>
      <c r="B141" s="200" t="s">
        <v>8</v>
      </c>
      <c r="C141" s="190" t="s">
        <v>111</v>
      </c>
      <c r="D141" s="191">
        <v>1</v>
      </c>
      <c r="E141" s="192">
        <v>1</v>
      </c>
      <c r="F141" s="193">
        <v>1.1666666666666667</v>
      </c>
      <c r="G141" s="194">
        <f t="shared" si="16"/>
        <v>3.166666666666667</v>
      </c>
      <c r="H141" s="218">
        <f t="shared" si="17"/>
        <v>3.8333333333333335</v>
      </c>
      <c r="I141" s="218">
        <f t="shared" si="18"/>
        <v>3.5833333333333335</v>
      </c>
      <c r="J141" s="218">
        <f t="shared" si="19"/>
        <v>4.166666666666667</v>
      </c>
    </row>
    <row r="142" spans="1:10" ht="16" x14ac:dyDescent="0.35">
      <c r="A142" s="195"/>
      <c r="B142" s="196" t="s">
        <v>805</v>
      </c>
      <c r="C142" s="190" t="s">
        <v>297</v>
      </c>
      <c r="D142" s="191">
        <v>0.33333333333333331</v>
      </c>
      <c r="E142" s="192">
        <v>2</v>
      </c>
      <c r="F142" s="193">
        <v>0.66666666666666663</v>
      </c>
      <c r="G142" s="194">
        <f t="shared" si="16"/>
        <v>3</v>
      </c>
      <c r="H142" s="218">
        <f t="shared" si="17"/>
        <v>3.4999999999999996</v>
      </c>
      <c r="I142" s="218">
        <f t="shared" si="18"/>
        <v>3</v>
      </c>
      <c r="J142" s="218">
        <f t="shared" si="19"/>
        <v>5</v>
      </c>
    </row>
    <row r="143" spans="1:10" ht="31" x14ac:dyDescent="0.35">
      <c r="A143" s="204" t="s">
        <v>762</v>
      </c>
      <c r="B143" s="205" t="s">
        <v>56</v>
      </c>
      <c r="C143" s="190" t="s">
        <v>111</v>
      </c>
      <c r="D143" s="191">
        <v>0.6</v>
      </c>
      <c r="E143" s="192">
        <v>1.4</v>
      </c>
      <c r="F143" s="193">
        <v>1</v>
      </c>
      <c r="G143" s="194">
        <f t="shared" si="16"/>
        <v>3</v>
      </c>
      <c r="H143" s="218">
        <f t="shared" si="17"/>
        <v>3.6999999999999997</v>
      </c>
      <c r="I143" s="218">
        <f t="shared" si="18"/>
        <v>3.0999999999999996</v>
      </c>
      <c r="J143" s="218">
        <f t="shared" si="19"/>
        <v>4.4000000000000004</v>
      </c>
    </row>
    <row r="144" spans="1:10" ht="16" x14ac:dyDescent="0.35">
      <c r="A144" s="188"/>
      <c r="B144" s="189" t="s">
        <v>288</v>
      </c>
      <c r="C144" s="190" t="s">
        <v>112</v>
      </c>
      <c r="D144" s="191">
        <v>1</v>
      </c>
      <c r="E144" s="192">
        <v>2</v>
      </c>
      <c r="F144" s="193">
        <v>0</v>
      </c>
      <c r="G144" s="194">
        <f t="shared" si="16"/>
        <v>3</v>
      </c>
      <c r="H144" s="218">
        <f t="shared" si="17"/>
        <v>2.5</v>
      </c>
      <c r="I144" s="218">
        <f t="shared" si="18"/>
        <v>4</v>
      </c>
      <c r="J144" s="218">
        <f t="shared" si="19"/>
        <v>5</v>
      </c>
    </row>
    <row r="145" spans="1:10" ht="16" x14ac:dyDescent="0.35">
      <c r="A145" s="188"/>
      <c r="B145" s="189" t="s">
        <v>285</v>
      </c>
      <c r="C145" s="190" t="s">
        <v>112</v>
      </c>
      <c r="D145" s="191">
        <v>1</v>
      </c>
      <c r="E145" s="192">
        <v>2</v>
      </c>
      <c r="F145" s="193">
        <v>0</v>
      </c>
      <c r="G145" s="194">
        <f t="shared" si="16"/>
        <v>3</v>
      </c>
      <c r="H145" s="218">
        <f t="shared" si="17"/>
        <v>2.5</v>
      </c>
      <c r="I145" s="218">
        <f t="shared" si="18"/>
        <v>4</v>
      </c>
      <c r="J145" s="218">
        <f t="shared" si="19"/>
        <v>5</v>
      </c>
    </row>
    <row r="146" spans="1:10" ht="16" x14ac:dyDescent="0.35">
      <c r="A146" s="197"/>
      <c r="B146" s="198" t="s">
        <v>350</v>
      </c>
      <c r="C146" s="190" t="s">
        <v>318</v>
      </c>
      <c r="D146" s="191">
        <v>0.25</v>
      </c>
      <c r="E146" s="192">
        <v>0.75</v>
      </c>
      <c r="F146" s="193">
        <v>2</v>
      </c>
      <c r="G146" s="194">
        <f t="shared" si="16"/>
        <v>3</v>
      </c>
      <c r="H146" s="218">
        <f t="shared" si="17"/>
        <v>4.875</v>
      </c>
      <c r="I146" s="218">
        <f t="shared" si="18"/>
        <v>2.25</v>
      </c>
      <c r="J146" s="218">
        <f t="shared" si="19"/>
        <v>3.75</v>
      </c>
    </row>
    <row r="147" spans="1:10" ht="16" x14ac:dyDescent="0.35">
      <c r="A147" s="197"/>
      <c r="B147" s="198" t="s">
        <v>831</v>
      </c>
      <c r="C147" s="190" t="s">
        <v>318</v>
      </c>
      <c r="D147" s="191">
        <v>0.33333333333333331</v>
      </c>
      <c r="E147" s="192">
        <v>0.66666666666666663</v>
      </c>
      <c r="F147" s="193">
        <v>2</v>
      </c>
      <c r="G147" s="194">
        <f t="shared" si="16"/>
        <v>3</v>
      </c>
      <c r="H147" s="218">
        <f t="shared" si="17"/>
        <v>4.8333333333333339</v>
      </c>
      <c r="I147" s="218">
        <f t="shared" si="18"/>
        <v>2.333333333333333</v>
      </c>
      <c r="J147" s="218">
        <f t="shared" si="19"/>
        <v>3.6666666666666665</v>
      </c>
    </row>
    <row r="148" spans="1:10" ht="31" x14ac:dyDescent="0.35">
      <c r="A148" s="188" t="s">
        <v>762</v>
      </c>
      <c r="B148" s="189" t="s">
        <v>905</v>
      </c>
      <c r="C148" s="190" t="s">
        <v>112</v>
      </c>
      <c r="D148" s="191">
        <v>0.33333333333333331</v>
      </c>
      <c r="E148" s="192">
        <v>1.6666666666666667</v>
      </c>
      <c r="F148" s="193">
        <v>1</v>
      </c>
      <c r="G148" s="194">
        <f t="shared" si="16"/>
        <v>3</v>
      </c>
      <c r="H148" s="218">
        <f t="shared" si="17"/>
        <v>3.8333333333333335</v>
      </c>
      <c r="I148" s="218">
        <f t="shared" si="18"/>
        <v>2.8333333333333335</v>
      </c>
      <c r="J148" s="218">
        <f t="shared" si="19"/>
        <v>4.666666666666667</v>
      </c>
    </row>
    <row r="149" spans="1:10" ht="31" x14ac:dyDescent="0.35">
      <c r="A149" s="204" t="s">
        <v>762</v>
      </c>
      <c r="B149" s="205" t="s">
        <v>14</v>
      </c>
      <c r="C149" s="190" t="s">
        <v>111</v>
      </c>
      <c r="D149" s="191">
        <v>1</v>
      </c>
      <c r="E149" s="192">
        <v>1</v>
      </c>
      <c r="F149" s="193">
        <v>1</v>
      </c>
      <c r="G149" s="194">
        <f t="shared" si="16"/>
        <v>3</v>
      </c>
      <c r="H149" s="218">
        <f t="shared" si="17"/>
        <v>3.5</v>
      </c>
      <c r="I149" s="218">
        <f t="shared" si="18"/>
        <v>3.5</v>
      </c>
      <c r="J149" s="218">
        <f t="shared" si="19"/>
        <v>4</v>
      </c>
    </row>
    <row r="150" spans="1:10" ht="16" x14ac:dyDescent="0.35">
      <c r="A150" s="201" t="s">
        <v>762</v>
      </c>
      <c r="B150" s="202" t="s">
        <v>772</v>
      </c>
      <c r="C150" s="190" t="s">
        <v>607</v>
      </c>
      <c r="D150" s="191">
        <v>1.3333333333333333</v>
      </c>
      <c r="E150" s="192">
        <v>1</v>
      </c>
      <c r="F150" s="193">
        <v>0.66666666666666663</v>
      </c>
      <c r="G150" s="194">
        <f t="shared" si="16"/>
        <v>2.9999999999999996</v>
      </c>
      <c r="H150" s="218">
        <f t="shared" si="17"/>
        <v>2.9999999999999996</v>
      </c>
      <c r="I150" s="218">
        <f t="shared" si="18"/>
        <v>4</v>
      </c>
      <c r="J150" s="218">
        <f t="shared" si="19"/>
        <v>3.9999999999999996</v>
      </c>
    </row>
    <row r="151" spans="1:10" ht="16" x14ac:dyDescent="0.35">
      <c r="A151" s="188"/>
      <c r="B151" s="189" t="s">
        <v>846</v>
      </c>
      <c r="C151" s="190" t="s">
        <v>112</v>
      </c>
      <c r="D151" s="191">
        <v>1</v>
      </c>
      <c r="E151" s="192">
        <v>1.75</v>
      </c>
      <c r="F151" s="193">
        <v>0</v>
      </c>
      <c r="G151" s="194">
        <f t="shared" si="16"/>
        <v>2.75</v>
      </c>
      <c r="H151" s="218">
        <f t="shared" si="17"/>
        <v>2.25</v>
      </c>
      <c r="I151" s="218">
        <f t="shared" si="18"/>
        <v>3.75</v>
      </c>
      <c r="J151" s="218">
        <f t="shared" si="19"/>
        <v>4.5</v>
      </c>
    </row>
    <row r="152" spans="1:10" ht="16" x14ac:dyDescent="0.35">
      <c r="A152" s="188"/>
      <c r="B152" s="189" t="s">
        <v>265</v>
      </c>
      <c r="C152" s="190" t="s">
        <v>112</v>
      </c>
      <c r="D152" s="191">
        <v>1</v>
      </c>
      <c r="E152" s="192">
        <v>1.75</v>
      </c>
      <c r="F152" s="193">
        <v>0</v>
      </c>
      <c r="G152" s="194">
        <f t="shared" si="16"/>
        <v>2.75</v>
      </c>
      <c r="H152" s="218">
        <f t="shared" si="17"/>
        <v>2.25</v>
      </c>
      <c r="I152" s="218">
        <f t="shared" si="18"/>
        <v>3.75</v>
      </c>
      <c r="J152" s="218">
        <f t="shared" si="19"/>
        <v>4.5</v>
      </c>
    </row>
    <row r="153" spans="1:10" ht="31" x14ac:dyDescent="0.35">
      <c r="A153" s="204" t="s">
        <v>762</v>
      </c>
      <c r="B153" s="205" t="s">
        <v>40</v>
      </c>
      <c r="C153" s="190" t="s">
        <v>111</v>
      </c>
      <c r="D153" s="191">
        <v>1</v>
      </c>
      <c r="E153" s="192">
        <v>1</v>
      </c>
      <c r="F153" s="193">
        <v>0.66666666666666663</v>
      </c>
      <c r="G153" s="194">
        <f t="shared" si="16"/>
        <v>2.6666666666666665</v>
      </c>
      <c r="H153" s="218">
        <f t="shared" si="17"/>
        <v>2.833333333333333</v>
      </c>
      <c r="I153" s="218">
        <f t="shared" si="18"/>
        <v>3.3333333333333335</v>
      </c>
      <c r="J153" s="218">
        <f t="shared" si="19"/>
        <v>3.6666666666666665</v>
      </c>
    </row>
    <row r="154" spans="1:10" ht="31" x14ac:dyDescent="0.35">
      <c r="A154" s="204" t="s">
        <v>762</v>
      </c>
      <c r="B154" s="205" t="s">
        <v>894</v>
      </c>
      <c r="C154" s="190" t="s">
        <v>111</v>
      </c>
      <c r="D154" s="191">
        <v>0</v>
      </c>
      <c r="E154" s="192">
        <v>1.4</v>
      </c>
      <c r="F154" s="193">
        <v>1.2</v>
      </c>
      <c r="G154" s="194">
        <f t="shared" si="16"/>
        <v>2.5999999999999996</v>
      </c>
      <c r="H154" s="218">
        <f t="shared" si="17"/>
        <v>3.8</v>
      </c>
      <c r="I154" s="218">
        <f t="shared" si="18"/>
        <v>2</v>
      </c>
      <c r="J154" s="218">
        <f t="shared" si="19"/>
        <v>4</v>
      </c>
    </row>
    <row r="155" spans="1:10" ht="16" x14ac:dyDescent="0.35">
      <c r="A155" s="201"/>
      <c r="B155" s="202" t="s">
        <v>760</v>
      </c>
      <c r="C155" s="190" t="s">
        <v>607</v>
      </c>
      <c r="D155" s="191">
        <v>0.75</v>
      </c>
      <c r="E155" s="192">
        <v>0.75</v>
      </c>
      <c r="F155" s="193">
        <v>1</v>
      </c>
      <c r="G155" s="194">
        <f t="shared" si="16"/>
        <v>2.5</v>
      </c>
      <c r="H155" s="218">
        <f t="shared" si="17"/>
        <v>3.125</v>
      </c>
      <c r="I155" s="218">
        <f t="shared" si="18"/>
        <v>2.75</v>
      </c>
      <c r="J155" s="218">
        <f t="shared" si="19"/>
        <v>3.25</v>
      </c>
    </row>
    <row r="156" spans="1:10" ht="16" x14ac:dyDescent="0.35">
      <c r="A156" s="188"/>
      <c r="B156" s="189" t="s">
        <v>853</v>
      </c>
      <c r="C156" s="190" t="s">
        <v>112</v>
      </c>
      <c r="D156" s="191">
        <v>1.5</v>
      </c>
      <c r="E156" s="192">
        <v>1</v>
      </c>
      <c r="F156" s="193">
        <v>0</v>
      </c>
      <c r="G156" s="194">
        <f t="shared" si="16"/>
        <v>2.5</v>
      </c>
      <c r="H156" s="218">
        <f t="shared" si="17"/>
        <v>1.75</v>
      </c>
      <c r="I156" s="218">
        <f t="shared" si="18"/>
        <v>4</v>
      </c>
      <c r="J156" s="218">
        <f t="shared" si="19"/>
        <v>3.5</v>
      </c>
    </row>
    <row r="157" spans="1:10" ht="31" x14ac:dyDescent="0.35">
      <c r="A157" s="204" t="s">
        <v>762</v>
      </c>
      <c r="B157" s="205" t="s">
        <v>13</v>
      </c>
      <c r="C157" s="190" t="s">
        <v>111</v>
      </c>
      <c r="D157" s="191">
        <v>0.4</v>
      </c>
      <c r="E157" s="192">
        <v>1.4</v>
      </c>
      <c r="F157" s="193">
        <v>0.6</v>
      </c>
      <c r="G157" s="194">
        <f t="shared" si="16"/>
        <v>2.4</v>
      </c>
      <c r="H157" s="218">
        <f t="shared" si="17"/>
        <v>2.8</v>
      </c>
      <c r="I157" s="218">
        <f t="shared" si="18"/>
        <v>2.5</v>
      </c>
      <c r="J157" s="218">
        <f t="shared" si="19"/>
        <v>3.8</v>
      </c>
    </row>
    <row r="158" spans="1:10" ht="16" x14ac:dyDescent="0.35">
      <c r="A158" s="195" t="s">
        <v>762</v>
      </c>
      <c r="B158" s="196" t="s">
        <v>807</v>
      </c>
      <c r="C158" s="190" t="s">
        <v>297</v>
      </c>
      <c r="D158" s="191">
        <v>0</v>
      </c>
      <c r="E158" s="192">
        <v>2.3333333333333335</v>
      </c>
      <c r="F158" s="193">
        <v>0</v>
      </c>
      <c r="G158" s="194">
        <f t="shared" si="16"/>
        <v>2.3333333333333335</v>
      </c>
      <c r="H158" s="218">
        <f t="shared" si="17"/>
        <v>2.3333333333333335</v>
      </c>
      <c r="I158" s="218">
        <f t="shared" si="18"/>
        <v>2.3333333333333335</v>
      </c>
      <c r="J158" s="218">
        <f t="shared" si="19"/>
        <v>4.666666666666667</v>
      </c>
    </row>
    <row r="159" spans="1:10" ht="31" x14ac:dyDescent="0.35">
      <c r="A159" s="204" t="s">
        <v>762</v>
      </c>
      <c r="B159" s="205" t="s">
        <v>895</v>
      </c>
      <c r="C159" s="190" t="s">
        <v>111</v>
      </c>
      <c r="D159" s="191">
        <v>0</v>
      </c>
      <c r="E159" s="192">
        <v>2</v>
      </c>
      <c r="F159" s="193">
        <v>0.33333333333333331</v>
      </c>
      <c r="G159" s="194">
        <f t="shared" si="16"/>
        <v>2.3333333333333335</v>
      </c>
      <c r="H159" s="218">
        <f t="shared" si="17"/>
        <v>2.6666666666666665</v>
      </c>
      <c r="I159" s="218">
        <f t="shared" si="18"/>
        <v>2.1666666666666665</v>
      </c>
      <c r="J159" s="218">
        <f t="shared" si="19"/>
        <v>4.333333333333333</v>
      </c>
    </row>
    <row r="160" spans="1:10" ht="31" x14ac:dyDescent="0.35">
      <c r="A160" s="204" t="s">
        <v>762</v>
      </c>
      <c r="B160" s="205" t="s">
        <v>31</v>
      </c>
      <c r="C160" s="190" t="s">
        <v>111</v>
      </c>
      <c r="D160" s="191">
        <v>0.33333333333333331</v>
      </c>
      <c r="E160" s="192">
        <v>1</v>
      </c>
      <c r="F160" s="193">
        <v>1</v>
      </c>
      <c r="G160" s="194">
        <f t="shared" si="16"/>
        <v>2.333333333333333</v>
      </c>
      <c r="H160" s="218">
        <f t="shared" si="17"/>
        <v>3.1666666666666665</v>
      </c>
      <c r="I160" s="218">
        <f t="shared" si="18"/>
        <v>2.1666666666666665</v>
      </c>
      <c r="J160" s="218">
        <f t="shared" si="19"/>
        <v>3.3333333333333335</v>
      </c>
    </row>
    <row r="161" spans="1:10" ht="16" x14ac:dyDescent="0.35">
      <c r="A161" s="188"/>
      <c r="B161" s="189" t="s">
        <v>884</v>
      </c>
      <c r="C161" s="190" t="s">
        <v>112</v>
      </c>
      <c r="D161" s="191">
        <v>1.5</v>
      </c>
      <c r="E161" s="192">
        <v>0.5</v>
      </c>
      <c r="F161" s="193">
        <v>0.25</v>
      </c>
      <c r="G161" s="194">
        <f t="shared" si="16"/>
        <v>2.25</v>
      </c>
      <c r="H161" s="218">
        <f t="shared" si="17"/>
        <v>1.75</v>
      </c>
      <c r="I161" s="218">
        <f t="shared" si="18"/>
        <v>3.625</v>
      </c>
      <c r="J161" s="218">
        <f t="shared" si="19"/>
        <v>2.75</v>
      </c>
    </row>
    <row r="162" spans="1:10" ht="16" x14ac:dyDescent="0.35">
      <c r="A162" s="197"/>
      <c r="B162" s="198" t="s">
        <v>833</v>
      </c>
      <c r="C162" s="190" t="s">
        <v>318</v>
      </c>
      <c r="D162" s="191">
        <v>0.8</v>
      </c>
      <c r="E162" s="192">
        <v>1</v>
      </c>
      <c r="F162" s="193">
        <v>0.4</v>
      </c>
      <c r="G162" s="194">
        <f t="shared" si="16"/>
        <v>2.2000000000000002</v>
      </c>
      <c r="H162" s="218">
        <f t="shared" si="17"/>
        <v>2.2000000000000002</v>
      </c>
      <c r="I162" s="218">
        <f t="shared" si="18"/>
        <v>2.8000000000000003</v>
      </c>
      <c r="J162" s="218">
        <f t="shared" si="19"/>
        <v>3.1999999999999997</v>
      </c>
    </row>
    <row r="163" spans="1:10" ht="31" x14ac:dyDescent="0.35">
      <c r="A163" s="204" t="s">
        <v>762</v>
      </c>
      <c r="B163" s="205" t="s">
        <v>893</v>
      </c>
      <c r="C163" s="190" t="s">
        <v>111</v>
      </c>
      <c r="D163" s="191">
        <v>0.4</v>
      </c>
      <c r="E163" s="192">
        <v>1</v>
      </c>
      <c r="F163" s="193">
        <v>0.6</v>
      </c>
      <c r="G163" s="194">
        <f t="shared" ref="G163:G194" si="20">D163+E163+F163</f>
        <v>2</v>
      </c>
      <c r="H163" s="218">
        <f t="shared" ref="H163:H191" si="21">(F163*2)+(E163)+(D163*0.5)</f>
        <v>2.4000000000000004</v>
      </c>
      <c r="I163" s="218">
        <f t="shared" ref="I163:I191" si="22">(D163*2)+(E163*1)+(F163*0.5)</f>
        <v>2.1</v>
      </c>
      <c r="J163" s="218">
        <f t="shared" ref="J163:J191" si="23">(E163*2)+(D163*1)+(F163*1)</f>
        <v>3</v>
      </c>
    </row>
    <row r="164" spans="1:10" ht="16" x14ac:dyDescent="0.35">
      <c r="A164" s="188"/>
      <c r="B164" s="189" t="s">
        <v>861</v>
      </c>
      <c r="C164" s="190" t="s">
        <v>112</v>
      </c>
      <c r="D164" s="191">
        <v>0.5</v>
      </c>
      <c r="E164" s="192">
        <v>1.5</v>
      </c>
      <c r="F164" s="193">
        <v>0</v>
      </c>
      <c r="G164" s="194">
        <f t="shared" si="20"/>
        <v>2</v>
      </c>
      <c r="H164" s="218">
        <f t="shared" si="21"/>
        <v>1.75</v>
      </c>
      <c r="I164" s="218">
        <f t="shared" si="22"/>
        <v>2.5</v>
      </c>
      <c r="J164" s="218">
        <f t="shared" si="23"/>
        <v>3.5</v>
      </c>
    </row>
    <row r="165" spans="1:10" ht="16" x14ac:dyDescent="0.35">
      <c r="A165" s="188"/>
      <c r="B165" s="189" t="s">
        <v>869</v>
      </c>
      <c r="C165" s="190" t="s">
        <v>112</v>
      </c>
      <c r="D165" s="191">
        <v>0.5</v>
      </c>
      <c r="E165" s="192">
        <v>1.5</v>
      </c>
      <c r="F165" s="193">
        <v>0</v>
      </c>
      <c r="G165" s="194">
        <f t="shared" si="20"/>
        <v>2</v>
      </c>
      <c r="H165" s="218">
        <f t="shared" si="21"/>
        <v>1.75</v>
      </c>
      <c r="I165" s="218">
        <f t="shared" si="22"/>
        <v>2.5</v>
      </c>
      <c r="J165" s="218">
        <f t="shared" si="23"/>
        <v>3.5</v>
      </c>
    </row>
    <row r="166" spans="1:10" ht="31" x14ac:dyDescent="0.35">
      <c r="A166" s="204" t="s">
        <v>762</v>
      </c>
      <c r="B166" s="205" t="s">
        <v>898</v>
      </c>
      <c r="C166" s="190" t="s">
        <v>111</v>
      </c>
      <c r="D166" s="191">
        <v>0.33333333333333331</v>
      </c>
      <c r="E166" s="192">
        <v>1</v>
      </c>
      <c r="F166" s="193">
        <v>0.66666666666666663</v>
      </c>
      <c r="G166" s="194">
        <f t="shared" si="20"/>
        <v>2</v>
      </c>
      <c r="H166" s="218">
        <f t="shared" si="21"/>
        <v>2.4999999999999996</v>
      </c>
      <c r="I166" s="218">
        <f t="shared" si="22"/>
        <v>1.9999999999999998</v>
      </c>
      <c r="J166" s="218">
        <f t="shared" si="23"/>
        <v>3</v>
      </c>
    </row>
    <row r="167" spans="1:10" ht="16" x14ac:dyDescent="0.35">
      <c r="A167" s="199"/>
      <c r="B167" s="200" t="s">
        <v>900</v>
      </c>
      <c r="C167" s="190" t="s">
        <v>111</v>
      </c>
      <c r="D167" s="191">
        <v>0</v>
      </c>
      <c r="E167" s="192">
        <v>1.25</v>
      </c>
      <c r="F167" s="193">
        <v>0.75</v>
      </c>
      <c r="G167" s="194">
        <f t="shared" si="20"/>
        <v>2</v>
      </c>
      <c r="H167" s="218">
        <f t="shared" si="21"/>
        <v>2.75</v>
      </c>
      <c r="I167" s="218">
        <f t="shared" si="22"/>
        <v>1.625</v>
      </c>
      <c r="J167" s="218">
        <f t="shared" si="23"/>
        <v>3.25</v>
      </c>
    </row>
    <row r="168" spans="1:10" ht="16" x14ac:dyDescent="0.35">
      <c r="A168" s="201"/>
      <c r="B168" s="202" t="s">
        <v>775</v>
      </c>
      <c r="C168" s="190" t="s">
        <v>607</v>
      </c>
      <c r="D168" s="191">
        <v>0.75</v>
      </c>
      <c r="E168" s="192">
        <v>1</v>
      </c>
      <c r="F168" s="193">
        <v>0.25</v>
      </c>
      <c r="G168" s="194">
        <f t="shared" si="20"/>
        <v>2</v>
      </c>
      <c r="H168" s="218">
        <f t="shared" si="21"/>
        <v>1.875</v>
      </c>
      <c r="I168" s="218">
        <f t="shared" si="22"/>
        <v>2.625</v>
      </c>
      <c r="J168" s="218">
        <f t="shared" si="23"/>
        <v>3</v>
      </c>
    </row>
    <row r="169" spans="1:10" ht="16" x14ac:dyDescent="0.35">
      <c r="A169" s="195"/>
      <c r="B169" s="196" t="s">
        <v>827</v>
      </c>
      <c r="C169" s="190" t="s">
        <v>297</v>
      </c>
      <c r="D169" s="191">
        <v>0</v>
      </c>
      <c r="E169" s="192">
        <v>2</v>
      </c>
      <c r="F169" s="193">
        <v>0</v>
      </c>
      <c r="G169" s="194">
        <f t="shared" si="20"/>
        <v>2</v>
      </c>
      <c r="H169" s="218">
        <f t="shared" si="21"/>
        <v>2</v>
      </c>
      <c r="I169" s="218">
        <f t="shared" si="22"/>
        <v>2</v>
      </c>
      <c r="J169" s="218">
        <f t="shared" si="23"/>
        <v>4</v>
      </c>
    </row>
    <row r="170" spans="1:10" ht="16" x14ac:dyDescent="0.35">
      <c r="A170" s="195"/>
      <c r="B170" s="196" t="s">
        <v>783</v>
      </c>
      <c r="C170" s="190" t="s">
        <v>297</v>
      </c>
      <c r="D170" s="191">
        <v>0.75</v>
      </c>
      <c r="E170" s="192">
        <v>0.375</v>
      </c>
      <c r="F170" s="193">
        <v>0.625</v>
      </c>
      <c r="G170" s="194">
        <f t="shared" si="20"/>
        <v>1.75</v>
      </c>
      <c r="H170" s="218">
        <f t="shared" si="21"/>
        <v>2</v>
      </c>
      <c r="I170" s="218">
        <f t="shared" si="22"/>
        <v>2.1875</v>
      </c>
      <c r="J170" s="218">
        <f t="shared" si="23"/>
        <v>2.125</v>
      </c>
    </row>
    <row r="171" spans="1:10" ht="31" x14ac:dyDescent="0.35">
      <c r="A171" s="201" t="s">
        <v>762</v>
      </c>
      <c r="B171" s="202" t="s">
        <v>767</v>
      </c>
      <c r="C171" s="190" t="s">
        <v>607</v>
      </c>
      <c r="D171" s="191">
        <v>0.66666666666666663</v>
      </c>
      <c r="E171" s="192">
        <v>1</v>
      </c>
      <c r="F171" s="193">
        <v>0</v>
      </c>
      <c r="G171" s="194">
        <f t="shared" si="20"/>
        <v>1.6666666666666665</v>
      </c>
      <c r="H171" s="218">
        <f t="shared" si="21"/>
        <v>1.3333333333333333</v>
      </c>
      <c r="I171" s="218">
        <f t="shared" si="22"/>
        <v>2.333333333333333</v>
      </c>
      <c r="J171" s="218">
        <f t="shared" si="23"/>
        <v>2.6666666666666665</v>
      </c>
    </row>
    <row r="172" spans="1:10" ht="16" x14ac:dyDescent="0.35">
      <c r="A172" s="188"/>
      <c r="B172" s="189" t="s">
        <v>249</v>
      </c>
      <c r="C172" s="190" t="s">
        <v>112</v>
      </c>
      <c r="D172" s="191">
        <v>0.66666666666666663</v>
      </c>
      <c r="E172" s="192">
        <v>1</v>
      </c>
      <c r="F172" s="193">
        <v>0</v>
      </c>
      <c r="G172" s="194">
        <f t="shared" si="20"/>
        <v>1.6666666666666665</v>
      </c>
      <c r="H172" s="218">
        <f t="shared" si="21"/>
        <v>1.3333333333333333</v>
      </c>
      <c r="I172" s="218">
        <f t="shared" si="22"/>
        <v>2.333333333333333</v>
      </c>
      <c r="J172" s="218">
        <f t="shared" si="23"/>
        <v>2.6666666666666665</v>
      </c>
    </row>
    <row r="173" spans="1:10" ht="31" x14ac:dyDescent="0.35">
      <c r="A173" s="204" t="s">
        <v>762</v>
      </c>
      <c r="B173" s="205" t="s">
        <v>5</v>
      </c>
      <c r="C173" s="190" t="s">
        <v>111</v>
      </c>
      <c r="D173" s="191">
        <v>0.66666666666666663</v>
      </c>
      <c r="E173" s="192">
        <v>1</v>
      </c>
      <c r="F173" s="193">
        <v>0</v>
      </c>
      <c r="G173" s="194">
        <f t="shared" si="20"/>
        <v>1.6666666666666665</v>
      </c>
      <c r="H173" s="218">
        <f t="shared" si="21"/>
        <v>1.3333333333333333</v>
      </c>
      <c r="I173" s="218">
        <f t="shared" si="22"/>
        <v>2.333333333333333</v>
      </c>
      <c r="J173" s="218">
        <f t="shared" si="23"/>
        <v>2.6666666666666665</v>
      </c>
    </row>
    <row r="174" spans="1:10" ht="16" x14ac:dyDescent="0.35">
      <c r="A174" s="201" t="s">
        <v>762</v>
      </c>
      <c r="B174" s="202" t="s">
        <v>608</v>
      </c>
      <c r="C174" s="190" t="s">
        <v>607</v>
      </c>
      <c r="D174" s="191">
        <v>0.33333333333333331</v>
      </c>
      <c r="E174" s="192">
        <v>1.3333333333333333</v>
      </c>
      <c r="F174" s="193">
        <v>0</v>
      </c>
      <c r="G174" s="194">
        <f t="shared" si="20"/>
        <v>1.6666666666666665</v>
      </c>
      <c r="H174" s="218">
        <f t="shared" si="21"/>
        <v>1.5</v>
      </c>
      <c r="I174" s="218">
        <f t="shared" si="22"/>
        <v>2</v>
      </c>
      <c r="J174" s="218">
        <f t="shared" si="23"/>
        <v>3</v>
      </c>
    </row>
    <row r="175" spans="1:10" ht="16" x14ac:dyDescent="0.35">
      <c r="A175" s="188"/>
      <c r="B175" s="189" t="s">
        <v>856</v>
      </c>
      <c r="C175" s="190" t="s">
        <v>112</v>
      </c>
      <c r="D175" s="191">
        <v>1.5</v>
      </c>
      <c r="E175" s="192">
        <v>0</v>
      </c>
      <c r="F175" s="193">
        <v>0</v>
      </c>
      <c r="G175" s="194">
        <f t="shared" si="20"/>
        <v>1.5</v>
      </c>
      <c r="H175" s="218">
        <f t="shared" si="21"/>
        <v>0.75</v>
      </c>
      <c r="I175" s="218">
        <f t="shared" si="22"/>
        <v>3</v>
      </c>
      <c r="J175" s="218">
        <f t="shared" si="23"/>
        <v>1.5</v>
      </c>
    </row>
    <row r="176" spans="1:10" ht="16" x14ac:dyDescent="0.35">
      <c r="A176" s="188"/>
      <c r="B176" s="189" t="s">
        <v>870</v>
      </c>
      <c r="C176" s="190" t="s">
        <v>112</v>
      </c>
      <c r="D176" s="191">
        <v>0</v>
      </c>
      <c r="E176" s="192">
        <v>1.5</v>
      </c>
      <c r="F176" s="193">
        <v>0</v>
      </c>
      <c r="G176" s="194">
        <f t="shared" si="20"/>
        <v>1.5</v>
      </c>
      <c r="H176" s="218">
        <f t="shared" si="21"/>
        <v>1.5</v>
      </c>
      <c r="I176" s="218">
        <f t="shared" si="22"/>
        <v>1.5</v>
      </c>
      <c r="J176" s="218">
        <f t="shared" si="23"/>
        <v>3</v>
      </c>
    </row>
    <row r="177" spans="1:10" ht="16" x14ac:dyDescent="0.35">
      <c r="A177" s="188"/>
      <c r="B177" s="189" t="s">
        <v>872</v>
      </c>
      <c r="C177" s="190" t="s">
        <v>112</v>
      </c>
      <c r="D177" s="191">
        <v>0</v>
      </c>
      <c r="E177" s="192">
        <v>1</v>
      </c>
      <c r="F177" s="193">
        <v>0.5</v>
      </c>
      <c r="G177" s="194">
        <f t="shared" si="20"/>
        <v>1.5</v>
      </c>
      <c r="H177" s="218">
        <f t="shared" si="21"/>
        <v>2</v>
      </c>
      <c r="I177" s="218">
        <f t="shared" si="22"/>
        <v>1.25</v>
      </c>
      <c r="J177" s="218">
        <f t="shared" si="23"/>
        <v>2.5</v>
      </c>
    </row>
    <row r="178" spans="1:10" ht="16" x14ac:dyDescent="0.35">
      <c r="A178" s="195"/>
      <c r="B178" s="196" t="s">
        <v>832</v>
      </c>
      <c r="C178" s="190" t="s">
        <v>297</v>
      </c>
      <c r="D178" s="191">
        <v>0</v>
      </c>
      <c r="E178" s="192">
        <v>1</v>
      </c>
      <c r="F178" s="193">
        <v>0.33333333333333331</v>
      </c>
      <c r="G178" s="194">
        <f t="shared" si="20"/>
        <v>1.3333333333333333</v>
      </c>
      <c r="H178" s="218">
        <f t="shared" si="21"/>
        <v>1.6666666666666665</v>
      </c>
      <c r="I178" s="218">
        <f t="shared" si="22"/>
        <v>1.1666666666666667</v>
      </c>
      <c r="J178" s="218">
        <f t="shared" si="23"/>
        <v>2.3333333333333335</v>
      </c>
    </row>
    <row r="179" spans="1:10" ht="16" x14ac:dyDescent="0.35">
      <c r="A179" s="188"/>
      <c r="B179" s="189" t="s">
        <v>113</v>
      </c>
      <c r="C179" s="190" t="s">
        <v>112</v>
      </c>
      <c r="D179" s="191">
        <v>1</v>
      </c>
      <c r="E179" s="192">
        <v>0.33333333333333331</v>
      </c>
      <c r="F179" s="193">
        <v>0</v>
      </c>
      <c r="G179" s="194">
        <f t="shared" si="20"/>
        <v>1.3333333333333333</v>
      </c>
      <c r="H179" s="218">
        <f t="shared" si="21"/>
        <v>0.83333333333333326</v>
      </c>
      <c r="I179" s="218">
        <f t="shared" si="22"/>
        <v>2.3333333333333335</v>
      </c>
      <c r="J179" s="218">
        <f t="shared" si="23"/>
        <v>1.6666666666666665</v>
      </c>
    </row>
    <row r="180" spans="1:10" ht="16" x14ac:dyDescent="0.35">
      <c r="A180" s="188"/>
      <c r="B180" s="189" t="s">
        <v>883</v>
      </c>
      <c r="C180" s="190" t="s">
        <v>112</v>
      </c>
      <c r="D180" s="191">
        <v>0</v>
      </c>
      <c r="E180" s="192">
        <v>1.3333333333333333</v>
      </c>
      <c r="F180" s="193">
        <v>0</v>
      </c>
      <c r="G180" s="194">
        <f t="shared" si="20"/>
        <v>1.3333333333333333</v>
      </c>
      <c r="H180" s="218">
        <f t="shared" si="21"/>
        <v>1.3333333333333333</v>
      </c>
      <c r="I180" s="218">
        <f t="shared" si="22"/>
        <v>1.3333333333333333</v>
      </c>
      <c r="J180" s="218">
        <f t="shared" si="23"/>
        <v>2.6666666666666665</v>
      </c>
    </row>
    <row r="181" spans="1:10" ht="16" x14ac:dyDescent="0.35">
      <c r="A181" s="201" t="s">
        <v>762</v>
      </c>
      <c r="B181" s="202" t="s">
        <v>777</v>
      </c>
      <c r="C181" s="190" t="s">
        <v>607</v>
      </c>
      <c r="D181" s="191">
        <v>0.33333333333333331</v>
      </c>
      <c r="E181" s="192">
        <v>1</v>
      </c>
      <c r="F181" s="193">
        <v>0</v>
      </c>
      <c r="G181" s="194">
        <f t="shared" si="20"/>
        <v>1.3333333333333333</v>
      </c>
      <c r="H181" s="218">
        <f t="shared" si="21"/>
        <v>1.1666666666666667</v>
      </c>
      <c r="I181" s="218">
        <f t="shared" si="22"/>
        <v>1.6666666666666665</v>
      </c>
      <c r="J181" s="218">
        <f t="shared" si="23"/>
        <v>2.3333333333333335</v>
      </c>
    </row>
    <row r="182" spans="1:10" ht="16" x14ac:dyDescent="0.35">
      <c r="A182" s="201"/>
      <c r="B182" s="202" t="s">
        <v>757</v>
      </c>
      <c r="C182" s="190" t="s">
        <v>607</v>
      </c>
      <c r="D182" s="191">
        <v>0.6</v>
      </c>
      <c r="E182" s="192">
        <v>0.4</v>
      </c>
      <c r="F182" s="193">
        <v>0</v>
      </c>
      <c r="G182" s="194">
        <f t="shared" si="20"/>
        <v>1</v>
      </c>
      <c r="H182" s="218">
        <f t="shared" si="21"/>
        <v>0.7</v>
      </c>
      <c r="I182" s="218">
        <f t="shared" si="22"/>
        <v>1.6</v>
      </c>
      <c r="J182" s="218">
        <f t="shared" si="23"/>
        <v>1.4</v>
      </c>
    </row>
    <row r="183" spans="1:10" ht="16" x14ac:dyDescent="0.35">
      <c r="A183" s="197" t="s">
        <v>762</v>
      </c>
      <c r="B183" s="198" t="s">
        <v>837</v>
      </c>
      <c r="C183" s="190" t="s">
        <v>318</v>
      </c>
      <c r="D183" s="191">
        <v>0</v>
      </c>
      <c r="E183" s="192">
        <v>1</v>
      </c>
      <c r="F183" s="193">
        <v>0</v>
      </c>
      <c r="G183" s="194">
        <f t="shared" si="20"/>
        <v>1</v>
      </c>
      <c r="H183" s="218">
        <f t="shared" si="21"/>
        <v>1</v>
      </c>
      <c r="I183" s="218">
        <f t="shared" si="22"/>
        <v>1</v>
      </c>
      <c r="J183" s="218">
        <f t="shared" si="23"/>
        <v>2</v>
      </c>
    </row>
    <row r="184" spans="1:10" ht="16" x14ac:dyDescent="0.35">
      <c r="A184" s="201"/>
      <c r="B184" s="202" t="s">
        <v>648</v>
      </c>
      <c r="C184" s="190" t="s">
        <v>607</v>
      </c>
      <c r="D184" s="191">
        <v>0.33333333333333331</v>
      </c>
      <c r="E184" s="192">
        <v>0.33333333333333331</v>
      </c>
      <c r="F184" s="193">
        <v>0</v>
      </c>
      <c r="G184" s="194">
        <f t="shared" si="20"/>
        <v>0.66666666666666663</v>
      </c>
      <c r="H184" s="218">
        <f t="shared" si="21"/>
        <v>0.5</v>
      </c>
      <c r="I184" s="218">
        <f t="shared" si="22"/>
        <v>1</v>
      </c>
      <c r="J184" s="218">
        <f t="shared" si="23"/>
        <v>1</v>
      </c>
    </row>
    <row r="185" spans="1:10" ht="16" x14ac:dyDescent="0.35">
      <c r="A185" s="197"/>
      <c r="B185" s="198" t="s">
        <v>835</v>
      </c>
      <c r="C185" s="190" t="s">
        <v>318</v>
      </c>
      <c r="D185" s="191">
        <v>0</v>
      </c>
      <c r="E185" s="192">
        <v>0.66666666666666663</v>
      </c>
      <c r="F185" s="193">
        <v>0</v>
      </c>
      <c r="G185" s="194">
        <f t="shared" si="20"/>
        <v>0.66666666666666663</v>
      </c>
      <c r="H185" s="218">
        <f t="shared" si="21"/>
        <v>0.66666666666666663</v>
      </c>
      <c r="I185" s="218">
        <f t="shared" si="22"/>
        <v>0.66666666666666663</v>
      </c>
      <c r="J185" s="218">
        <f t="shared" si="23"/>
        <v>1.3333333333333333</v>
      </c>
    </row>
    <row r="186" spans="1:10" ht="16" x14ac:dyDescent="0.35">
      <c r="A186" s="201"/>
      <c r="B186" s="202" t="s">
        <v>765</v>
      </c>
      <c r="C186" s="190" t="s">
        <v>607</v>
      </c>
      <c r="D186" s="191">
        <v>0</v>
      </c>
      <c r="E186" s="192">
        <v>0.5</v>
      </c>
      <c r="F186" s="193">
        <v>0</v>
      </c>
      <c r="G186" s="194">
        <f t="shared" si="20"/>
        <v>0.5</v>
      </c>
      <c r="H186" s="218">
        <f t="shared" si="21"/>
        <v>0.5</v>
      </c>
      <c r="I186" s="218">
        <f t="shared" si="22"/>
        <v>0.5</v>
      </c>
      <c r="J186" s="218">
        <f t="shared" si="23"/>
        <v>1</v>
      </c>
    </row>
    <row r="187" spans="1:10" ht="16" x14ac:dyDescent="0.35">
      <c r="A187" s="201" t="s">
        <v>762</v>
      </c>
      <c r="B187" s="202" t="s">
        <v>781</v>
      </c>
      <c r="C187" s="190" t="s">
        <v>607</v>
      </c>
      <c r="D187" s="191">
        <v>0.5</v>
      </c>
      <c r="E187" s="192">
        <v>0</v>
      </c>
      <c r="F187" s="193">
        <v>0</v>
      </c>
      <c r="G187" s="194">
        <f t="shared" si="20"/>
        <v>0.5</v>
      </c>
      <c r="H187" s="218">
        <f t="shared" si="21"/>
        <v>0.25</v>
      </c>
      <c r="I187" s="218">
        <f t="shared" si="22"/>
        <v>1</v>
      </c>
      <c r="J187" s="218">
        <f t="shared" si="23"/>
        <v>0.5</v>
      </c>
    </row>
    <row r="188" spans="1:10" ht="16" x14ac:dyDescent="0.35">
      <c r="A188" s="201"/>
      <c r="B188" s="202" t="s">
        <v>769</v>
      </c>
      <c r="C188" s="190" t="s">
        <v>607</v>
      </c>
      <c r="D188" s="191">
        <v>0</v>
      </c>
      <c r="E188" s="192">
        <v>0.33333333333333331</v>
      </c>
      <c r="F188" s="193">
        <v>0</v>
      </c>
      <c r="G188" s="194">
        <f t="shared" si="20"/>
        <v>0.33333333333333331</v>
      </c>
      <c r="H188" s="218">
        <f t="shared" si="21"/>
        <v>0.33333333333333331</v>
      </c>
      <c r="I188" s="218">
        <f t="shared" si="22"/>
        <v>0.33333333333333331</v>
      </c>
      <c r="J188" s="218">
        <f t="shared" si="23"/>
        <v>0.66666666666666663</v>
      </c>
    </row>
    <row r="189" spans="1:10" ht="16" x14ac:dyDescent="0.35">
      <c r="A189" s="201"/>
      <c r="B189" s="202" t="s">
        <v>774</v>
      </c>
      <c r="C189" s="190" t="s">
        <v>607</v>
      </c>
      <c r="D189" s="191">
        <v>0</v>
      </c>
      <c r="E189" s="192">
        <v>0.33333333333333331</v>
      </c>
      <c r="F189" s="193">
        <v>0</v>
      </c>
      <c r="G189" s="194">
        <f t="shared" si="20"/>
        <v>0.33333333333333331</v>
      </c>
      <c r="H189" s="218">
        <f t="shared" si="21"/>
        <v>0.33333333333333331</v>
      </c>
      <c r="I189" s="218">
        <f t="shared" si="22"/>
        <v>0.33333333333333331</v>
      </c>
      <c r="J189" s="218">
        <f t="shared" si="23"/>
        <v>0.66666666666666663</v>
      </c>
    </row>
    <row r="190" spans="1:10" ht="16" x14ac:dyDescent="0.35">
      <c r="A190" s="188"/>
      <c r="B190" s="189" t="s">
        <v>854</v>
      </c>
      <c r="C190" s="190" t="s">
        <v>112</v>
      </c>
      <c r="D190" s="191">
        <v>0</v>
      </c>
      <c r="E190" s="192">
        <v>0</v>
      </c>
      <c r="F190" s="193">
        <v>0</v>
      </c>
      <c r="G190" s="194">
        <f t="shared" si="20"/>
        <v>0</v>
      </c>
      <c r="H190" s="218">
        <f t="shared" si="21"/>
        <v>0</v>
      </c>
      <c r="I190" s="218">
        <f t="shared" si="22"/>
        <v>0</v>
      </c>
      <c r="J190" s="218">
        <f t="shared" si="23"/>
        <v>0</v>
      </c>
    </row>
    <row r="191" spans="1:10" ht="16" x14ac:dyDescent="0.35">
      <c r="A191" s="201" t="s">
        <v>762</v>
      </c>
      <c r="B191" s="202" t="s">
        <v>684</v>
      </c>
      <c r="C191" s="190" t="s">
        <v>607</v>
      </c>
      <c r="D191" s="191">
        <v>0</v>
      </c>
      <c r="E191" s="192">
        <v>0</v>
      </c>
      <c r="F191" s="193">
        <v>0</v>
      </c>
      <c r="G191" s="194">
        <f t="shared" si="20"/>
        <v>0</v>
      </c>
      <c r="H191" s="218">
        <f t="shared" si="21"/>
        <v>0</v>
      </c>
      <c r="I191" s="218">
        <f t="shared" si="22"/>
        <v>0</v>
      </c>
      <c r="J191" s="218">
        <f t="shared" si="23"/>
        <v>0</v>
      </c>
    </row>
    <row r="192" spans="1:10" ht="16.5" thickBot="1" x14ac:dyDescent="0.4">
      <c r="B192" s="207" t="s">
        <v>910</v>
      </c>
    </row>
    <row r="193" spans="2:2" ht="31.5" thickBot="1" x14ac:dyDescent="0.4">
      <c r="B193" s="208" t="s">
        <v>759</v>
      </c>
    </row>
    <row r="194" spans="2:2" ht="31.5" thickBot="1" x14ac:dyDescent="0.4">
      <c r="B194" s="209" t="s">
        <v>761</v>
      </c>
    </row>
    <row r="195" spans="2:2" ht="16" thickBot="1" x14ac:dyDescent="0.4">
      <c r="B195" s="210" t="s">
        <v>764</v>
      </c>
    </row>
    <row r="196" spans="2:2" ht="16" thickBot="1" x14ac:dyDescent="0.4">
      <c r="B196" s="211" t="s">
        <v>766</v>
      </c>
    </row>
    <row r="197" spans="2:2" ht="31.5" thickBot="1" x14ac:dyDescent="0.4">
      <c r="B197" s="212" t="s">
        <v>768</v>
      </c>
    </row>
  </sheetData>
  <sortState xmlns:xlrd2="http://schemas.microsoft.com/office/spreadsheetml/2017/richdata2" ref="A3:J191">
    <sortCondition descending="1" ref="G3:G191"/>
    <sortCondition ref="B3:B19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1A1D7-1165-405E-8CC0-FB5BE9A66A80}">
  <dimension ref="A1:T785"/>
  <sheetViews>
    <sheetView workbookViewId="0">
      <pane ySplit="1" topLeftCell="A244" activePane="bottomLeft" state="frozen"/>
      <selection pane="bottomLeft" activeCell="A16" sqref="A16:D16"/>
    </sheetView>
  </sheetViews>
  <sheetFormatPr defaultRowHeight="17" customHeight="1" x14ac:dyDescent="0.35"/>
  <cols>
    <col min="1" max="1" width="13.453125" style="46" customWidth="1"/>
    <col min="2" max="2" width="19.1796875" style="46" customWidth="1"/>
    <col min="3" max="3" width="15.453125" style="46" customWidth="1"/>
    <col min="4" max="4" width="17.08984375" style="46" customWidth="1"/>
    <col min="5" max="5" width="21.08984375" style="46" customWidth="1"/>
    <col min="6" max="6" width="5.81640625" style="46" customWidth="1"/>
    <col min="7" max="7" width="7.453125" style="46" customWidth="1"/>
    <col min="8" max="9" width="8.7265625" style="46"/>
    <col min="10" max="10" width="10.36328125" style="46" bestFit="1" customWidth="1"/>
    <col min="11" max="11" width="187.453125" style="46" customWidth="1"/>
    <col min="12" max="12" width="47.453125" style="46" customWidth="1"/>
    <col min="13" max="16384" width="8.7265625" style="46"/>
  </cols>
  <sheetData>
    <row r="1" spans="1:12" s="136" customFormat="1" ht="17" customHeight="1" thickBot="1" x14ac:dyDescent="0.4">
      <c r="A1" s="135" t="s">
        <v>904</v>
      </c>
      <c r="B1" s="135" t="s">
        <v>903</v>
      </c>
      <c r="C1" s="42" t="s">
        <v>701</v>
      </c>
      <c r="D1" s="42" t="s">
        <v>700</v>
      </c>
      <c r="E1" s="42" t="s">
        <v>699</v>
      </c>
      <c r="F1" s="43" t="s">
        <v>702</v>
      </c>
      <c r="G1" s="45" t="s">
        <v>707</v>
      </c>
      <c r="H1" s="43" t="s">
        <v>708</v>
      </c>
      <c r="I1" s="43" t="s">
        <v>714</v>
      </c>
      <c r="J1" s="253" t="s">
        <v>717</v>
      </c>
      <c r="K1" s="43" t="s">
        <v>698</v>
      </c>
      <c r="L1" s="136" t="s">
        <v>910</v>
      </c>
    </row>
    <row r="2" spans="1:12" ht="17" customHeight="1" thickBot="1" x14ac:dyDescent="0.4">
      <c r="A2" s="110"/>
      <c r="B2" s="111" t="s">
        <v>313</v>
      </c>
      <c r="C2" s="47" t="s">
        <v>112</v>
      </c>
      <c r="D2" s="47" t="s">
        <v>313</v>
      </c>
      <c r="E2" s="21" t="s">
        <v>93</v>
      </c>
      <c r="F2" s="24" t="s">
        <v>21</v>
      </c>
      <c r="G2" s="80">
        <v>9.9212651999999988</v>
      </c>
      <c r="H2" s="24">
        <v>252</v>
      </c>
      <c r="I2" s="24"/>
      <c r="J2" s="254">
        <v>3</v>
      </c>
      <c r="K2" s="24" t="s">
        <v>315</v>
      </c>
      <c r="L2" s="122" t="s">
        <v>759</v>
      </c>
    </row>
    <row r="3" spans="1:12" ht="17" customHeight="1" thickBot="1" x14ac:dyDescent="0.4">
      <c r="A3" s="110"/>
      <c r="B3" s="111"/>
      <c r="C3" s="47" t="s">
        <v>112</v>
      </c>
      <c r="D3" s="47" t="s">
        <v>313</v>
      </c>
      <c r="E3" s="21" t="s">
        <v>61</v>
      </c>
      <c r="F3" s="24" t="s">
        <v>27</v>
      </c>
      <c r="G3" s="80">
        <v>11.299218699999999</v>
      </c>
      <c r="H3" s="24">
        <v>287</v>
      </c>
      <c r="I3" s="24"/>
      <c r="J3" s="254">
        <v>2</v>
      </c>
      <c r="K3" s="24" t="s">
        <v>314</v>
      </c>
      <c r="L3" s="123" t="s">
        <v>761</v>
      </c>
    </row>
    <row r="4" spans="1:12" ht="17" customHeight="1" thickBot="1" x14ac:dyDescent="0.4">
      <c r="A4" s="110"/>
      <c r="B4" s="111"/>
      <c r="C4" s="47" t="s">
        <v>112</v>
      </c>
      <c r="D4" s="47" t="s">
        <v>313</v>
      </c>
      <c r="E4" s="21" t="s">
        <v>316</v>
      </c>
      <c r="F4" s="24" t="s">
        <v>21</v>
      </c>
      <c r="G4" s="80">
        <v>16.968513099999999</v>
      </c>
      <c r="H4" s="24">
        <v>431</v>
      </c>
      <c r="I4" s="24"/>
      <c r="J4" s="254">
        <v>1</v>
      </c>
      <c r="K4" s="24" t="s">
        <v>317</v>
      </c>
      <c r="L4" s="124" t="s">
        <v>764</v>
      </c>
    </row>
    <row r="5" spans="1:12" ht="17" customHeight="1" thickBot="1" x14ac:dyDescent="0.4">
      <c r="A5" s="110"/>
      <c r="B5" s="111" t="s">
        <v>313</v>
      </c>
      <c r="C5" s="47" t="s">
        <v>112</v>
      </c>
      <c r="D5" s="47" t="s">
        <v>313</v>
      </c>
      <c r="E5" s="21"/>
      <c r="F5" s="24"/>
      <c r="G5" s="80"/>
      <c r="H5" s="24"/>
      <c r="I5" s="24"/>
      <c r="J5" s="255">
        <f>AVERAGE(J2:J4)</f>
        <v>2</v>
      </c>
      <c r="K5" s="24"/>
      <c r="L5" s="125" t="s">
        <v>766</v>
      </c>
    </row>
    <row r="6" spans="1:12" ht="17" customHeight="1" thickBot="1" x14ac:dyDescent="0.4">
      <c r="A6" s="103" t="s">
        <v>762</v>
      </c>
      <c r="B6" s="104" t="s">
        <v>604</v>
      </c>
      <c r="C6" s="48" t="s">
        <v>297</v>
      </c>
      <c r="D6" s="2" t="s">
        <v>604</v>
      </c>
      <c r="E6" s="2" t="s">
        <v>605</v>
      </c>
      <c r="F6" s="8" t="s">
        <v>21</v>
      </c>
      <c r="G6" s="81">
        <f>H6/25.4</f>
        <v>19.685039370078741</v>
      </c>
      <c r="H6" s="8">
        <v>500</v>
      </c>
      <c r="I6" s="8"/>
      <c r="J6" s="256">
        <v>1</v>
      </c>
      <c r="K6" s="8" t="s">
        <v>606</v>
      </c>
      <c r="L6" s="126" t="s">
        <v>768</v>
      </c>
    </row>
    <row r="7" spans="1:12" ht="17" customHeight="1" thickBot="1" x14ac:dyDescent="0.4">
      <c r="A7" s="103"/>
      <c r="B7" s="104"/>
      <c r="C7" s="48" t="s">
        <v>297</v>
      </c>
      <c r="D7" s="2" t="s">
        <v>604</v>
      </c>
      <c r="E7" s="2" t="s">
        <v>720</v>
      </c>
      <c r="F7" s="8" t="s">
        <v>723</v>
      </c>
      <c r="G7" s="81">
        <f t="shared" ref="G7:G8" si="0">H7/25.4</f>
        <v>29.488188976377955</v>
      </c>
      <c r="H7" s="8">
        <v>749</v>
      </c>
      <c r="I7" s="8"/>
      <c r="J7" s="256">
        <v>0</v>
      </c>
      <c r="K7" s="8"/>
    </row>
    <row r="8" spans="1:12" ht="17" customHeight="1" thickBot="1" x14ac:dyDescent="0.4">
      <c r="A8" s="103"/>
      <c r="B8" s="104"/>
      <c r="C8" s="48" t="s">
        <v>297</v>
      </c>
      <c r="D8" s="2" t="s">
        <v>604</v>
      </c>
      <c r="E8" s="72" t="s">
        <v>719</v>
      </c>
      <c r="F8" s="8" t="s">
        <v>21</v>
      </c>
      <c r="G8" s="81">
        <f t="shared" si="0"/>
        <v>25.944881889763781</v>
      </c>
      <c r="H8" s="8">
        <v>659</v>
      </c>
      <c r="I8" s="8"/>
      <c r="J8" s="256">
        <v>0</v>
      </c>
      <c r="K8" s="8"/>
    </row>
    <row r="9" spans="1:12" ht="17" customHeight="1" thickBot="1" x14ac:dyDescent="0.4">
      <c r="A9" s="103" t="s">
        <v>762</v>
      </c>
      <c r="B9" s="104" t="s">
        <v>604</v>
      </c>
      <c r="C9" s="48" t="s">
        <v>297</v>
      </c>
      <c r="D9" s="2" t="s">
        <v>604</v>
      </c>
      <c r="E9" s="2"/>
      <c r="F9" s="8"/>
      <c r="G9" s="81"/>
      <c r="H9" s="8"/>
      <c r="I9" s="8"/>
      <c r="J9" s="255">
        <f>AVERAGE(J6:J8)</f>
        <v>0.33333333333333331</v>
      </c>
      <c r="K9" s="8"/>
    </row>
    <row r="10" spans="1:12" ht="17" customHeight="1" thickBot="1" x14ac:dyDescent="0.4">
      <c r="A10" s="103"/>
      <c r="B10" s="104" t="s">
        <v>596</v>
      </c>
      <c r="C10" s="49" t="s">
        <v>297</v>
      </c>
      <c r="D10" s="26" t="s">
        <v>596</v>
      </c>
      <c r="E10" s="26" t="s">
        <v>522</v>
      </c>
      <c r="F10" s="29"/>
      <c r="G10" s="82">
        <v>10.826777499999999</v>
      </c>
      <c r="H10" s="28">
        <v>275</v>
      </c>
      <c r="I10" s="28"/>
      <c r="J10" s="257">
        <v>3</v>
      </c>
      <c r="K10" s="28" t="s">
        <v>602</v>
      </c>
    </row>
    <row r="11" spans="1:12" ht="17" customHeight="1" thickBot="1" x14ac:dyDescent="0.4">
      <c r="A11" s="103"/>
      <c r="B11" s="104"/>
      <c r="C11" s="49" t="s">
        <v>297</v>
      </c>
      <c r="D11" s="26" t="s">
        <v>596</v>
      </c>
      <c r="E11" s="26" t="s">
        <v>54</v>
      </c>
      <c r="F11" s="29" t="s">
        <v>27</v>
      </c>
      <c r="G11" s="82">
        <v>11.299218699999999</v>
      </c>
      <c r="H11" s="28">
        <v>287</v>
      </c>
      <c r="I11" s="28"/>
      <c r="J11" s="257">
        <v>2</v>
      </c>
      <c r="K11" s="28" t="s">
        <v>597</v>
      </c>
    </row>
    <row r="12" spans="1:12" ht="17" customHeight="1" thickBot="1" x14ac:dyDescent="0.4">
      <c r="A12" s="103"/>
      <c r="B12" s="104"/>
      <c r="C12" s="49" t="s">
        <v>297</v>
      </c>
      <c r="D12" s="26" t="s">
        <v>596</v>
      </c>
      <c r="E12" s="26" t="s">
        <v>54</v>
      </c>
      <c r="F12" s="28" t="s">
        <v>27</v>
      </c>
      <c r="G12" s="82">
        <v>11.299218699999999</v>
      </c>
      <c r="H12" s="28">
        <v>287</v>
      </c>
      <c r="I12" s="28"/>
      <c r="J12" s="257">
        <v>2</v>
      </c>
      <c r="K12" s="28" t="s">
        <v>598</v>
      </c>
    </row>
    <row r="13" spans="1:12" ht="17" customHeight="1" thickBot="1" x14ac:dyDescent="0.4">
      <c r="A13" s="103"/>
      <c r="B13" s="104"/>
      <c r="C13" s="49" t="s">
        <v>297</v>
      </c>
      <c r="D13" s="26" t="s">
        <v>596</v>
      </c>
      <c r="E13" s="26" t="s">
        <v>132</v>
      </c>
      <c r="F13" s="28" t="s">
        <v>27</v>
      </c>
      <c r="G13" s="82">
        <v>11.299218699999999</v>
      </c>
      <c r="H13" s="28">
        <v>287</v>
      </c>
      <c r="I13" s="28"/>
      <c r="J13" s="257">
        <v>2</v>
      </c>
      <c r="K13" s="28" t="s">
        <v>599</v>
      </c>
    </row>
    <row r="14" spans="1:12" ht="17" customHeight="1" thickBot="1" x14ac:dyDescent="0.4">
      <c r="A14" s="103"/>
      <c r="B14" s="104"/>
      <c r="C14" s="49" t="s">
        <v>297</v>
      </c>
      <c r="D14" s="26" t="s">
        <v>596</v>
      </c>
      <c r="E14" s="26" t="s">
        <v>54</v>
      </c>
      <c r="F14" s="29" t="s">
        <v>27</v>
      </c>
      <c r="G14" s="92">
        <v>11.299218699999999</v>
      </c>
      <c r="H14" s="29">
        <v>287</v>
      </c>
      <c r="I14" s="29"/>
      <c r="J14" s="258">
        <v>2</v>
      </c>
      <c r="K14" s="28" t="s">
        <v>603</v>
      </c>
    </row>
    <row r="15" spans="1:12" ht="17" customHeight="1" thickBot="1" x14ac:dyDescent="0.4">
      <c r="A15" s="103"/>
      <c r="B15" s="104"/>
      <c r="C15" s="49" t="s">
        <v>297</v>
      </c>
      <c r="D15" s="26" t="s">
        <v>596</v>
      </c>
      <c r="E15" s="26" t="s">
        <v>600</v>
      </c>
      <c r="F15" s="29" t="s">
        <v>21</v>
      </c>
      <c r="G15" s="82">
        <v>14.3307164</v>
      </c>
      <c r="H15" s="28">
        <v>364</v>
      </c>
      <c r="I15" s="28"/>
      <c r="J15" s="257">
        <v>1</v>
      </c>
      <c r="K15" s="28" t="s">
        <v>601</v>
      </c>
    </row>
    <row r="16" spans="1:12" ht="17" customHeight="1" thickBot="1" x14ac:dyDescent="0.4">
      <c r="A16" s="103"/>
      <c r="B16" s="104" t="s">
        <v>596</v>
      </c>
      <c r="C16" s="49" t="s">
        <v>297</v>
      </c>
      <c r="D16" s="26" t="s">
        <v>596</v>
      </c>
      <c r="E16" s="26"/>
      <c r="F16" s="29"/>
      <c r="G16" s="82"/>
      <c r="H16" s="28"/>
      <c r="I16" s="28"/>
      <c r="J16" s="255">
        <f>AVERAGE(J10:J15)</f>
        <v>2</v>
      </c>
      <c r="K16" s="28"/>
    </row>
    <row r="17" spans="1:11" ht="17" customHeight="1" thickBot="1" x14ac:dyDescent="0.4">
      <c r="A17" s="103"/>
      <c r="B17" s="104" t="s">
        <v>783</v>
      </c>
      <c r="C17" s="48" t="s">
        <v>297</v>
      </c>
      <c r="D17" s="48" t="s">
        <v>587</v>
      </c>
      <c r="E17" s="2" t="s">
        <v>588</v>
      </c>
      <c r="F17" s="8" t="s">
        <v>21</v>
      </c>
      <c r="G17" s="81">
        <v>10.236226</v>
      </c>
      <c r="H17" s="8">
        <v>260</v>
      </c>
      <c r="I17" s="8"/>
      <c r="J17" s="256">
        <v>3</v>
      </c>
      <c r="K17" s="8"/>
    </row>
    <row r="18" spans="1:11" ht="17" customHeight="1" thickBot="1" x14ac:dyDescent="0.4">
      <c r="A18" s="103"/>
      <c r="B18" s="104"/>
      <c r="C18" s="48" t="s">
        <v>297</v>
      </c>
      <c r="D18" s="48" t="s">
        <v>587</v>
      </c>
      <c r="E18" s="5" t="s">
        <v>595</v>
      </c>
      <c r="F18" s="9" t="s">
        <v>21</v>
      </c>
      <c r="G18" s="83">
        <v>15.6299297</v>
      </c>
      <c r="H18" s="9">
        <v>397</v>
      </c>
      <c r="I18" s="9"/>
      <c r="J18" s="259">
        <v>1</v>
      </c>
      <c r="K18" s="9"/>
    </row>
    <row r="19" spans="1:11" ht="17" customHeight="1" thickBot="1" x14ac:dyDescent="0.4">
      <c r="A19" s="103"/>
      <c r="B19" s="104"/>
      <c r="C19" s="48" t="s">
        <v>297</v>
      </c>
      <c r="D19" s="48" t="s">
        <v>587</v>
      </c>
      <c r="E19" s="2" t="s">
        <v>590</v>
      </c>
      <c r="F19" s="8" t="s">
        <v>21</v>
      </c>
      <c r="G19" s="81">
        <v>18.267726400000001</v>
      </c>
      <c r="H19" s="8">
        <v>464</v>
      </c>
      <c r="I19" s="8"/>
      <c r="J19" s="256">
        <v>1</v>
      </c>
      <c r="K19" s="8"/>
    </row>
    <row r="20" spans="1:11" ht="17" customHeight="1" thickBot="1" x14ac:dyDescent="0.4">
      <c r="A20" s="103"/>
      <c r="B20" s="104"/>
      <c r="C20" s="48" t="s">
        <v>297</v>
      </c>
      <c r="D20" s="48" t="s">
        <v>587</v>
      </c>
      <c r="E20" s="5" t="s">
        <v>591</v>
      </c>
      <c r="F20" s="9" t="s">
        <v>21</v>
      </c>
      <c r="G20" s="83">
        <v>18.7007975</v>
      </c>
      <c r="H20" s="9">
        <v>475</v>
      </c>
      <c r="I20" s="9"/>
      <c r="J20" s="259">
        <v>1</v>
      </c>
      <c r="K20" s="9"/>
    </row>
    <row r="21" spans="1:11" ht="17" customHeight="1" thickBot="1" x14ac:dyDescent="0.4">
      <c r="A21" s="103"/>
      <c r="B21" s="104"/>
      <c r="C21" s="48" t="s">
        <v>297</v>
      </c>
      <c r="D21" s="48" t="s">
        <v>587</v>
      </c>
      <c r="E21" s="2" t="s">
        <v>594</v>
      </c>
      <c r="F21" s="8" t="s">
        <v>21</v>
      </c>
      <c r="G21" s="81">
        <v>20.472452000000001</v>
      </c>
      <c r="H21" s="8">
        <v>520</v>
      </c>
      <c r="I21" s="8"/>
      <c r="J21" s="256">
        <v>0</v>
      </c>
      <c r="K21" s="8"/>
    </row>
    <row r="22" spans="1:11" ht="17" customHeight="1" thickBot="1" x14ac:dyDescent="0.4">
      <c r="A22" s="103"/>
      <c r="B22" s="104"/>
      <c r="C22" s="48" t="s">
        <v>297</v>
      </c>
      <c r="D22" s="48" t="s">
        <v>587</v>
      </c>
      <c r="E22" s="5" t="s">
        <v>593</v>
      </c>
      <c r="F22" s="9" t="s">
        <v>21</v>
      </c>
      <c r="G22" s="83">
        <v>25.551194899999999</v>
      </c>
      <c r="H22" s="9">
        <v>649</v>
      </c>
      <c r="I22" s="9"/>
      <c r="J22" s="259">
        <v>0</v>
      </c>
      <c r="K22" s="9"/>
    </row>
    <row r="23" spans="1:11" ht="17" customHeight="1" thickBot="1" x14ac:dyDescent="0.4">
      <c r="A23" s="103"/>
      <c r="B23" s="104"/>
      <c r="C23" s="48" t="s">
        <v>297</v>
      </c>
      <c r="D23" s="48" t="s">
        <v>587</v>
      </c>
      <c r="E23" s="2" t="s">
        <v>592</v>
      </c>
      <c r="F23" s="8" t="s">
        <v>21</v>
      </c>
      <c r="G23" s="81">
        <v>25.590564999999998</v>
      </c>
      <c r="H23" s="8">
        <v>650</v>
      </c>
      <c r="I23" s="8"/>
      <c r="J23" s="256">
        <v>0</v>
      </c>
      <c r="K23" s="8"/>
    </row>
    <row r="24" spans="1:11" ht="17" customHeight="1" thickBot="1" x14ac:dyDescent="0.4">
      <c r="A24" s="103"/>
      <c r="B24" s="104"/>
      <c r="C24" s="48" t="s">
        <v>297</v>
      </c>
      <c r="D24" s="48" t="s">
        <v>587</v>
      </c>
      <c r="E24" s="5" t="s">
        <v>589</v>
      </c>
      <c r="F24" s="9" t="s">
        <v>21</v>
      </c>
      <c r="G24" s="83">
        <v>47.244119999999995</v>
      </c>
      <c r="H24" s="9">
        <v>1200</v>
      </c>
      <c r="I24" s="9"/>
      <c r="J24" s="259">
        <v>0</v>
      </c>
      <c r="K24" s="9"/>
    </row>
    <row r="25" spans="1:11" ht="17" customHeight="1" thickBot="1" x14ac:dyDescent="0.4">
      <c r="A25" s="103"/>
      <c r="B25" s="104"/>
      <c r="C25" s="48"/>
      <c r="D25" s="48"/>
      <c r="E25" s="5"/>
      <c r="F25" s="11"/>
      <c r="G25" s="83"/>
      <c r="H25" s="9"/>
      <c r="I25" s="9"/>
      <c r="J25" s="255">
        <f>AVERAGE(J17:J24)</f>
        <v>0.75</v>
      </c>
      <c r="K25" s="9"/>
    </row>
    <row r="26" spans="1:11" ht="17" customHeight="1" thickBot="1" x14ac:dyDescent="0.4">
      <c r="A26" s="103"/>
      <c r="B26" s="104" t="s">
        <v>312</v>
      </c>
      <c r="C26" s="47" t="s">
        <v>297</v>
      </c>
      <c r="D26" s="47" t="s">
        <v>312</v>
      </c>
      <c r="E26" s="47" t="s">
        <v>61</v>
      </c>
      <c r="F26" s="24" t="s">
        <v>27</v>
      </c>
      <c r="G26" s="80">
        <v>11.299218699999999</v>
      </c>
      <c r="H26" s="24">
        <v>287</v>
      </c>
      <c r="I26" s="24"/>
      <c r="J26" s="254">
        <v>2</v>
      </c>
      <c r="K26" s="24" t="s">
        <v>581</v>
      </c>
    </row>
    <row r="27" spans="1:11" ht="17" customHeight="1" thickBot="1" x14ac:dyDescent="0.4">
      <c r="A27" s="103"/>
      <c r="B27" s="104"/>
      <c r="C27" s="47" t="s">
        <v>297</v>
      </c>
      <c r="D27" s="47" t="s">
        <v>312</v>
      </c>
      <c r="E27" s="21" t="s">
        <v>78</v>
      </c>
      <c r="F27" s="22" t="s">
        <v>27</v>
      </c>
      <c r="G27" s="86">
        <v>11.299218699999999</v>
      </c>
      <c r="H27" s="22">
        <v>287</v>
      </c>
      <c r="I27" s="22"/>
      <c r="J27" s="260">
        <v>2</v>
      </c>
      <c r="K27" s="24" t="s">
        <v>586</v>
      </c>
    </row>
    <row r="28" spans="1:11" ht="17" customHeight="1" thickBot="1" x14ac:dyDescent="0.4">
      <c r="A28" s="103"/>
      <c r="B28" s="104"/>
      <c r="C28" s="47" t="s">
        <v>297</v>
      </c>
      <c r="D28" s="47" t="s">
        <v>312</v>
      </c>
      <c r="E28" s="21" t="s">
        <v>310</v>
      </c>
      <c r="F28" s="24" t="s">
        <v>21</v>
      </c>
      <c r="G28" s="80">
        <v>13.8582752</v>
      </c>
      <c r="H28" s="24">
        <v>352</v>
      </c>
      <c r="I28" s="24"/>
      <c r="J28" s="254">
        <v>1</v>
      </c>
      <c r="K28" s="24"/>
    </row>
    <row r="29" spans="1:11" ht="17" customHeight="1" thickBot="1" x14ac:dyDescent="0.4">
      <c r="A29" s="103"/>
      <c r="B29" s="104"/>
      <c r="C29" s="47" t="s">
        <v>297</v>
      </c>
      <c r="D29" s="47" t="s">
        <v>312</v>
      </c>
      <c r="E29" s="21" t="s">
        <v>584</v>
      </c>
      <c r="F29" s="24" t="s">
        <v>21</v>
      </c>
      <c r="G29" s="80">
        <v>14.094495799999999</v>
      </c>
      <c r="H29" s="24">
        <v>358</v>
      </c>
      <c r="I29" s="24"/>
      <c r="J29" s="254">
        <v>1</v>
      </c>
      <c r="K29" s="24" t="s">
        <v>585</v>
      </c>
    </row>
    <row r="30" spans="1:11" ht="17" customHeight="1" thickBot="1" x14ac:dyDescent="0.4">
      <c r="A30" s="103"/>
      <c r="B30" s="104"/>
      <c r="C30" s="47" t="s">
        <v>297</v>
      </c>
      <c r="D30" s="47" t="s">
        <v>312</v>
      </c>
      <c r="E30" s="21" t="s">
        <v>582</v>
      </c>
      <c r="F30" s="24" t="s">
        <v>21</v>
      </c>
      <c r="G30" s="80">
        <v>14.3307164</v>
      </c>
      <c r="H30" s="24">
        <v>364</v>
      </c>
      <c r="I30" s="24"/>
      <c r="J30" s="254">
        <v>1</v>
      </c>
      <c r="K30" s="24" t="s">
        <v>583</v>
      </c>
    </row>
    <row r="31" spans="1:11" ht="17" customHeight="1" thickBot="1" x14ac:dyDescent="0.4">
      <c r="A31" s="103"/>
      <c r="B31" s="104"/>
      <c r="C31" s="47" t="s">
        <v>297</v>
      </c>
      <c r="D31" s="47" t="s">
        <v>312</v>
      </c>
      <c r="E31" s="21" t="s">
        <v>311</v>
      </c>
      <c r="F31" s="24" t="s">
        <v>21</v>
      </c>
      <c r="G31" s="80">
        <v>14.4488267</v>
      </c>
      <c r="H31" s="24">
        <v>367</v>
      </c>
      <c r="I31" s="24"/>
      <c r="J31" s="254">
        <v>1</v>
      </c>
      <c r="K31" s="24"/>
    </row>
    <row r="32" spans="1:11" ht="17" customHeight="1" thickBot="1" x14ac:dyDescent="0.4">
      <c r="A32" s="103"/>
      <c r="B32" s="104"/>
      <c r="C32" s="47"/>
      <c r="D32" s="47"/>
      <c r="E32" s="21"/>
      <c r="F32" s="22"/>
      <c r="G32" s="80"/>
      <c r="H32" s="24"/>
      <c r="I32" s="24"/>
      <c r="J32" s="255">
        <f>AVERAGE(J26:J31)</f>
        <v>1.3333333333333333</v>
      </c>
      <c r="K32" s="24"/>
    </row>
    <row r="33" spans="1:11" ht="17" customHeight="1" thickBot="1" x14ac:dyDescent="0.4">
      <c r="A33" s="103"/>
      <c r="B33" s="104" t="s">
        <v>784</v>
      </c>
      <c r="C33" s="48" t="s">
        <v>297</v>
      </c>
      <c r="D33" s="48" t="s">
        <v>572</v>
      </c>
      <c r="E33" s="5" t="s">
        <v>576</v>
      </c>
      <c r="F33" s="11" t="s">
        <v>21</v>
      </c>
      <c r="G33" s="83">
        <v>9.2913435999999994</v>
      </c>
      <c r="H33" s="9">
        <v>236</v>
      </c>
      <c r="I33" s="9"/>
      <c r="J33" s="259">
        <v>3</v>
      </c>
      <c r="K33" s="9" t="s">
        <v>577</v>
      </c>
    </row>
    <row r="34" spans="1:11" ht="17" customHeight="1" thickBot="1" x14ac:dyDescent="0.4">
      <c r="A34" s="103"/>
      <c r="B34" s="104"/>
      <c r="C34" s="48" t="s">
        <v>297</v>
      </c>
      <c r="D34" s="48" t="s">
        <v>572</v>
      </c>
      <c r="E34" s="2" t="s">
        <v>509</v>
      </c>
      <c r="F34" s="8" t="s">
        <v>27</v>
      </c>
      <c r="G34" s="81">
        <v>11.299218699999999</v>
      </c>
      <c r="H34" s="8">
        <v>287</v>
      </c>
      <c r="I34" s="8"/>
      <c r="J34" s="256">
        <v>2</v>
      </c>
      <c r="K34" s="8" t="s">
        <v>573</v>
      </c>
    </row>
    <row r="35" spans="1:11" ht="17" customHeight="1" thickBot="1" x14ac:dyDescent="0.4">
      <c r="A35" s="103"/>
      <c r="B35" s="104"/>
      <c r="C35" s="48" t="s">
        <v>297</v>
      </c>
      <c r="D35" s="48" t="s">
        <v>572</v>
      </c>
      <c r="E35" s="5" t="s">
        <v>509</v>
      </c>
      <c r="F35" s="9" t="s">
        <v>27</v>
      </c>
      <c r="G35" s="83">
        <v>11.299218699999999</v>
      </c>
      <c r="H35" s="9">
        <v>287</v>
      </c>
      <c r="I35" s="9"/>
      <c r="J35" s="259">
        <v>2</v>
      </c>
      <c r="K35" s="9"/>
    </row>
    <row r="36" spans="1:11" ht="17" customHeight="1" thickBot="1" x14ac:dyDescent="0.4">
      <c r="A36" s="103"/>
      <c r="B36" s="104"/>
      <c r="C36" s="48" t="s">
        <v>297</v>
      </c>
      <c r="D36" s="48" t="s">
        <v>572</v>
      </c>
      <c r="E36" s="2" t="s">
        <v>61</v>
      </c>
      <c r="F36" s="8" t="s">
        <v>27</v>
      </c>
      <c r="G36" s="81">
        <v>11.299218699999999</v>
      </c>
      <c r="H36" s="8">
        <v>287</v>
      </c>
      <c r="I36" s="8"/>
      <c r="J36" s="256">
        <v>2</v>
      </c>
      <c r="K36" s="8" t="s">
        <v>575</v>
      </c>
    </row>
    <row r="37" spans="1:11" ht="17" customHeight="1" thickBot="1" x14ac:dyDescent="0.4">
      <c r="A37" s="103"/>
      <c r="B37" s="104"/>
      <c r="C37" s="48" t="s">
        <v>297</v>
      </c>
      <c r="D37" s="48" t="s">
        <v>572</v>
      </c>
      <c r="E37" s="5" t="s">
        <v>54</v>
      </c>
      <c r="F37" s="11" t="s">
        <v>27</v>
      </c>
      <c r="G37" s="93">
        <v>11.299218699999999</v>
      </c>
      <c r="H37" s="11">
        <v>287</v>
      </c>
      <c r="I37" s="11"/>
      <c r="J37" s="261">
        <v>2</v>
      </c>
      <c r="K37" s="9" t="s">
        <v>580</v>
      </c>
    </row>
    <row r="38" spans="1:11" ht="17" customHeight="1" thickBot="1" x14ac:dyDescent="0.4">
      <c r="A38" s="103"/>
      <c r="B38" s="104"/>
      <c r="C38" s="48" t="s">
        <v>297</v>
      </c>
      <c r="D38" s="48" t="s">
        <v>572</v>
      </c>
      <c r="E38" s="2" t="s">
        <v>578</v>
      </c>
      <c r="F38" s="10" t="s">
        <v>21</v>
      </c>
      <c r="G38" s="81">
        <v>25.511824799999999</v>
      </c>
      <c r="H38" s="8">
        <v>648</v>
      </c>
      <c r="I38" s="8"/>
      <c r="J38" s="256">
        <v>0</v>
      </c>
      <c r="K38" s="8" t="s">
        <v>579</v>
      </c>
    </row>
    <row r="39" spans="1:11" ht="17" customHeight="1" thickBot="1" x14ac:dyDescent="0.4">
      <c r="A39" s="103"/>
      <c r="B39" s="104"/>
      <c r="C39" s="48"/>
      <c r="D39" s="48"/>
      <c r="E39" s="2"/>
      <c r="F39" s="10"/>
      <c r="G39" s="81"/>
      <c r="H39" s="8"/>
      <c r="I39" s="8"/>
      <c r="J39" s="255">
        <f>AVERAGE(J33:J38)</f>
        <v>1.8333333333333333</v>
      </c>
      <c r="K39" s="8"/>
    </row>
    <row r="40" spans="1:11" ht="17" customHeight="1" thickBot="1" x14ac:dyDescent="0.4">
      <c r="A40" s="103"/>
      <c r="B40" s="104" t="s">
        <v>785</v>
      </c>
      <c r="C40" s="49" t="s">
        <v>297</v>
      </c>
      <c r="D40" s="49" t="s">
        <v>567</v>
      </c>
      <c r="E40" s="26" t="s">
        <v>569</v>
      </c>
      <c r="F40" s="29" t="s">
        <v>21</v>
      </c>
      <c r="G40" s="82">
        <v>6.4566963999999993</v>
      </c>
      <c r="H40" s="28">
        <v>164</v>
      </c>
      <c r="I40" s="28"/>
      <c r="J40" s="257">
        <v>3</v>
      </c>
      <c r="K40" s="28" t="s">
        <v>570</v>
      </c>
    </row>
    <row r="41" spans="1:11" ht="17" customHeight="1" thickBot="1" x14ac:dyDescent="0.4">
      <c r="A41" s="103"/>
      <c r="B41" s="104"/>
      <c r="C41" s="49" t="s">
        <v>297</v>
      </c>
      <c r="D41" s="49" t="s">
        <v>567</v>
      </c>
      <c r="E41" s="26" t="s">
        <v>61</v>
      </c>
      <c r="F41" s="28" t="s">
        <v>27</v>
      </c>
      <c r="G41" s="82">
        <v>11.299218699999999</v>
      </c>
      <c r="H41" s="28">
        <v>287</v>
      </c>
      <c r="I41" s="28"/>
      <c r="J41" s="257">
        <v>2</v>
      </c>
      <c r="K41" s="28" t="s">
        <v>568</v>
      </c>
    </row>
    <row r="42" spans="1:11" ht="17" customHeight="1" thickBot="1" x14ac:dyDescent="0.4">
      <c r="A42" s="103"/>
      <c r="B42" s="104"/>
      <c r="C42" s="49" t="s">
        <v>297</v>
      </c>
      <c r="D42" s="49" t="s">
        <v>567</v>
      </c>
      <c r="E42" s="26" t="s">
        <v>54</v>
      </c>
      <c r="F42" s="29" t="s">
        <v>27</v>
      </c>
      <c r="G42" s="92">
        <v>11.299218699999999</v>
      </c>
      <c r="H42" s="29">
        <v>287</v>
      </c>
      <c r="I42" s="29"/>
      <c r="J42" s="258">
        <v>2</v>
      </c>
      <c r="K42" s="28" t="s">
        <v>571</v>
      </c>
    </row>
    <row r="43" spans="1:11" ht="17" customHeight="1" thickBot="1" x14ac:dyDescent="0.4">
      <c r="A43" s="103"/>
      <c r="B43" s="104"/>
      <c r="C43" s="49"/>
      <c r="D43" s="49"/>
      <c r="E43" s="26"/>
      <c r="F43" s="29"/>
      <c r="G43" s="92"/>
      <c r="H43" s="29"/>
      <c r="I43" s="29"/>
      <c r="J43" s="262">
        <f>AVERAGE(J40:J42)</f>
        <v>2.3333333333333335</v>
      </c>
      <c r="K43" s="28"/>
    </row>
    <row r="44" spans="1:11" ht="17" customHeight="1" thickBot="1" x14ac:dyDescent="0.4">
      <c r="A44" s="103" t="s">
        <v>762</v>
      </c>
      <c r="B44" s="104" t="s">
        <v>786</v>
      </c>
      <c r="C44" s="48" t="s">
        <v>297</v>
      </c>
      <c r="D44" s="48" t="s">
        <v>563</v>
      </c>
      <c r="E44" s="5" t="s">
        <v>565</v>
      </c>
      <c r="F44" s="11" t="s">
        <v>727</v>
      </c>
      <c r="G44" s="83">
        <v>7.0078777999999993</v>
      </c>
      <c r="H44" s="9">
        <v>178</v>
      </c>
      <c r="I44" s="9"/>
      <c r="J44" s="259">
        <v>3</v>
      </c>
      <c r="K44" s="9" t="s">
        <v>566</v>
      </c>
    </row>
    <row r="45" spans="1:11" ht="17" customHeight="1" thickBot="1" x14ac:dyDescent="0.4">
      <c r="A45" s="103"/>
      <c r="B45" s="104"/>
      <c r="C45" s="48" t="s">
        <v>297</v>
      </c>
      <c r="D45" s="48" t="s">
        <v>563</v>
      </c>
      <c r="E45" s="2" t="s">
        <v>434</v>
      </c>
      <c r="F45" s="8" t="s">
        <v>21</v>
      </c>
      <c r="G45" s="81">
        <v>22.992138399999998</v>
      </c>
      <c r="H45" s="8">
        <v>584</v>
      </c>
      <c r="I45" s="8"/>
      <c r="J45" s="256">
        <v>1</v>
      </c>
      <c r="K45" s="8" t="s">
        <v>564</v>
      </c>
    </row>
    <row r="46" spans="1:11" ht="17" customHeight="1" thickBot="1" x14ac:dyDescent="0.4">
      <c r="A46" s="103"/>
      <c r="B46" s="104"/>
      <c r="C46" s="48"/>
      <c r="D46" s="48"/>
      <c r="E46" s="2"/>
      <c r="F46" s="8"/>
      <c r="G46" s="81"/>
      <c r="H46" s="8"/>
      <c r="I46" s="8"/>
      <c r="J46" s="255">
        <f>AVERAGE(J44:J45)</f>
        <v>2</v>
      </c>
      <c r="K46" s="8"/>
    </row>
    <row r="47" spans="1:11" ht="17" customHeight="1" thickBot="1" x14ac:dyDescent="0.4">
      <c r="A47" s="103"/>
      <c r="B47" s="104" t="s">
        <v>787</v>
      </c>
      <c r="C47" s="47" t="s">
        <v>297</v>
      </c>
      <c r="D47" s="47" t="s">
        <v>556</v>
      </c>
      <c r="E47" s="21" t="s">
        <v>557</v>
      </c>
      <c r="F47" s="22" t="s">
        <v>21</v>
      </c>
      <c r="G47" s="80">
        <v>9.2913435999999994</v>
      </c>
      <c r="H47" s="24">
        <v>236</v>
      </c>
      <c r="I47" s="24"/>
      <c r="J47" s="254">
        <v>3</v>
      </c>
      <c r="K47" s="24" t="s">
        <v>558</v>
      </c>
    </row>
    <row r="48" spans="1:11" ht="17" customHeight="1" thickBot="1" x14ac:dyDescent="0.4">
      <c r="A48" s="103"/>
      <c r="B48" s="104"/>
      <c r="C48" s="47" t="s">
        <v>297</v>
      </c>
      <c r="D48" s="47" t="s">
        <v>556</v>
      </c>
      <c r="E48" s="21" t="s">
        <v>509</v>
      </c>
      <c r="F48" s="24" t="s">
        <v>27</v>
      </c>
      <c r="G48" s="80">
        <v>11.299218699999999</v>
      </c>
      <c r="H48" s="24">
        <v>287</v>
      </c>
      <c r="I48" s="24"/>
      <c r="J48" s="254">
        <v>2</v>
      </c>
      <c r="K48" s="24" t="s">
        <v>562</v>
      </c>
    </row>
    <row r="49" spans="1:11" ht="17" customHeight="1" thickBot="1" x14ac:dyDescent="0.4">
      <c r="A49" s="103"/>
      <c r="B49" s="104"/>
      <c r="C49" s="47" t="s">
        <v>297</v>
      </c>
      <c r="D49" s="47" t="s">
        <v>556</v>
      </c>
      <c r="E49" s="21" t="s">
        <v>560</v>
      </c>
      <c r="F49" s="22" t="s">
        <v>21</v>
      </c>
      <c r="G49" s="80">
        <v>14.291346299999999</v>
      </c>
      <c r="H49" s="24">
        <v>363</v>
      </c>
      <c r="I49" s="24"/>
      <c r="J49" s="254">
        <v>1</v>
      </c>
      <c r="K49" s="24" t="s">
        <v>561</v>
      </c>
    </row>
    <row r="50" spans="1:11" ht="17" customHeight="1" thickBot="1" x14ac:dyDescent="0.4">
      <c r="A50" s="103"/>
      <c r="B50" s="104"/>
      <c r="C50" s="47" t="s">
        <v>297</v>
      </c>
      <c r="D50" s="47" t="s">
        <v>556</v>
      </c>
      <c r="E50" s="21" t="s">
        <v>434</v>
      </c>
      <c r="F50" s="22" t="s">
        <v>21</v>
      </c>
      <c r="G50" s="80">
        <v>22.992138399999998</v>
      </c>
      <c r="H50" s="24">
        <v>584</v>
      </c>
      <c r="I50" s="24"/>
      <c r="J50" s="254">
        <v>0</v>
      </c>
      <c r="K50" s="24" t="s">
        <v>559</v>
      </c>
    </row>
    <row r="51" spans="1:11" ht="17" customHeight="1" thickBot="1" x14ac:dyDescent="0.4">
      <c r="A51" s="103"/>
      <c r="B51" s="104"/>
      <c r="C51" s="47"/>
      <c r="D51" s="47"/>
      <c r="E51" s="21"/>
      <c r="F51" s="22"/>
      <c r="G51" s="80"/>
      <c r="H51" s="24"/>
      <c r="I51" s="24"/>
      <c r="J51" s="255">
        <f>AVERAGE(J47:J50)</f>
        <v>1.5</v>
      </c>
      <c r="K51" s="24"/>
    </row>
    <row r="52" spans="1:11" ht="17" customHeight="1" thickBot="1" x14ac:dyDescent="0.4">
      <c r="A52" s="103" t="s">
        <v>762</v>
      </c>
      <c r="B52" s="104" t="s">
        <v>550</v>
      </c>
      <c r="C52" s="48" t="s">
        <v>297</v>
      </c>
      <c r="D52" s="48" t="s">
        <v>550</v>
      </c>
      <c r="E52" s="5" t="s">
        <v>553</v>
      </c>
      <c r="F52" s="11" t="s">
        <v>21</v>
      </c>
      <c r="G52" s="83">
        <v>11.417328999999999</v>
      </c>
      <c r="H52" s="9">
        <v>290</v>
      </c>
      <c r="I52" s="9"/>
      <c r="J52" s="259">
        <v>1</v>
      </c>
      <c r="K52" s="9" t="s">
        <v>554</v>
      </c>
    </row>
    <row r="53" spans="1:11" ht="17" customHeight="1" thickBot="1" x14ac:dyDescent="0.4">
      <c r="A53" s="103"/>
      <c r="B53" s="104"/>
      <c r="C53" s="48" t="s">
        <v>297</v>
      </c>
      <c r="D53" s="48" t="s">
        <v>550</v>
      </c>
      <c r="E53" s="2" t="s">
        <v>531</v>
      </c>
      <c r="F53" s="11" t="s">
        <v>21</v>
      </c>
      <c r="G53" s="81">
        <v>25.944895899999999</v>
      </c>
      <c r="H53" s="8">
        <v>659</v>
      </c>
      <c r="I53" s="8"/>
      <c r="J53" s="256">
        <v>0</v>
      </c>
      <c r="K53" s="8" t="s">
        <v>555</v>
      </c>
    </row>
    <row r="54" spans="1:11" ht="17" customHeight="1" thickBot="1" x14ac:dyDescent="0.4">
      <c r="A54" s="103"/>
      <c r="B54" s="104"/>
      <c r="C54" s="48" t="s">
        <v>297</v>
      </c>
      <c r="D54" s="48" t="s">
        <v>550</v>
      </c>
      <c r="E54" s="2" t="s">
        <v>551</v>
      </c>
      <c r="F54" s="11" t="s">
        <v>21</v>
      </c>
      <c r="G54" s="81">
        <v>29.527574999999999</v>
      </c>
      <c r="H54" s="8">
        <v>750</v>
      </c>
      <c r="I54" s="8"/>
      <c r="J54" s="256">
        <v>0</v>
      </c>
      <c r="K54" s="8" t="s">
        <v>552</v>
      </c>
    </row>
    <row r="55" spans="1:11" ht="17" customHeight="1" thickBot="1" x14ac:dyDescent="0.4">
      <c r="A55" s="103"/>
      <c r="B55" s="104"/>
      <c r="C55" s="48"/>
      <c r="D55" s="48"/>
      <c r="E55" s="2"/>
      <c r="F55" s="10"/>
      <c r="G55" s="81"/>
      <c r="H55" s="8"/>
      <c r="I55" s="8"/>
      <c r="J55" s="255">
        <f>AVERAGE(J52:J54)</f>
        <v>0.33333333333333331</v>
      </c>
      <c r="K55" s="8"/>
    </row>
    <row r="56" spans="1:11" ht="17" customHeight="1" thickBot="1" x14ac:dyDescent="0.4">
      <c r="A56" s="103"/>
      <c r="B56" s="104" t="s">
        <v>788</v>
      </c>
      <c r="C56" s="49" t="s">
        <v>297</v>
      </c>
      <c r="D56" s="49" t="s">
        <v>544</v>
      </c>
      <c r="E56" s="26" t="s">
        <v>509</v>
      </c>
      <c r="F56" s="28" t="s">
        <v>27</v>
      </c>
      <c r="G56" s="82">
        <v>11.299218699999999</v>
      </c>
      <c r="H56" s="28">
        <v>287</v>
      </c>
      <c r="I56" s="28"/>
      <c r="J56" s="257">
        <v>2</v>
      </c>
      <c r="K56" s="28" t="s">
        <v>545</v>
      </c>
    </row>
    <row r="57" spans="1:11" ht="17" customHeight="1" thickBot="1" x14ac:dyDescent="0.4">
      <c r="A57" s="103"/>
      <c r="B57" s="104"/>
      <c r="C57" s="49" t="s">
        <v>297</v>
      </c>
      <c r="D57" s="49" t="s">
        <v>544</v>
      </c>
      <c r="E57" s="26" t="s">
        <v>546</v>
      </c>
      <c r="F57" s="29" t="s">
        <v>21</v>
      </c>
      <c r="G57" s="82">
        <v>14.291346299999999</v>
      </c>
      <c r="H57" s="28">
        <v>363</v>
      </c>
      <c r="I57" s="28"/>
      <c r="J57" s="257">
        <v>1</v>
      </c>
      <c r="K57" s="28" t="s">
        <v>547</v>
      </c>
    </row>
    <row r="58" spans="1:11" ht="17" customHeight="1" thickBot="1" x14ac:dyDescent="0.4">
      <c r="A58" s="103"/>
      <c r="B58" s="104"/>
      <c r="C58" s="49" t="s">
        <v>297</v>
      </c>
      <c r="D58" s="49" t="s">
        <v>544</v>
      </c>
      <c r="E58" s="26" t="s">
        <v>548</v>
      </c>
      <c r="F58" s="29" t="s">
        <v>21</v>
      </c>
      <c r="G58" s="82">
        <v>14.3307164</v>
      </c>
      <c r="H58" s="28">
        <v>364</v>
      </c>
      <c r="I58" s="28"/>
      <c r="J58" s="257">
        <v>1</v>
      </c>
      <c r="K58" s="28" t="s">
        <v>549</v>
      </c>
    </row>
    <row r="59" spans="1:11" ht="17" customHeight="1" thickBot="1" x14ac:dyDescent="0.4">
      <c r="A59" s="103"/>
      <c r="B59" s="104"/>
      <c r="C59" s="49"/>
      <c r="D59" s="49"/>
      <c r="E59" s="26"/>
      <c r="F59" s="29"/>
      <c r="G59" s="82"/>
      <c r="H59" s="28"/>
      <c r="I59" s="28"/>
      <c r="J59" s="255">
        <f>AVERAGE(J56:J58)</f>
        <v>1.3333333333333333</v>
      </c>
      <c r="K59" s="28"/>
    </row>
    <row r="60" spans="1:11" ht="17" customHeight="1" thickBot="1" x14ac:dyDescent="0.4">
      <c r="A60" s="103" t="s">
        <v>762</v>
      </c>
      <c r="B60" s="104" t="s">
        <v>535</v>
      </c>
      <c r="C60" s="48" t="s">
        <v>297</v>
      </c>
      <c r="D60" s="48" t="s">
        <v>535</v>
      </c>
      <c r="E60" s="5" t="s">
        <v>541</v>
      </c>
      <c r="F60" s="9" t="s">
        <v>21</v>
      </c>
      <c r="G60" s="83">
        <v>6.3779561999999999</v>
      </c>
      <c r="H60" s="9">
        <v>162</v>
      </c>
      <c r="I60" s="9"/>
      <c r="J60" s="259">
        <v>3</v>
      </c>
      <c r="K60" s="9"/>
    </row>
    <row r="61" spans="1:11" ht="17" customHeight="1" thickBot="1" x14ac:dyDescent="0.4">
      <c r="A61" s="103"/>
      <c r="B61" s="104"/>
      <c r="C61" s="48" t="s">
        <v>297</v>
      </c>
      <c r="D61" s="48" t="s">
        <v>535</v>
      </c>
      <c r="E61" s="2" t="s">
        <v>540</v>
      </c>
      <c r="F61" s="8" t="s">
        <v>21</v>
      </c>
      <c r="G61" s="81">
        <v>11.4566991</v>
      </c>
      <c r="H61" s="8">
        <v>291</v>
      </c>
      <c r="I61" s="8"/>
      <c r="J61" s="256">
        <v>3</v>
      </c>
      <c r="K61" s="8"/>
    </row>
    <row r="62" spans="1:11" ht="17" customHeight="1" thickBot="1" x14ac:dyDescent="0.4">
      <c r="A62" s="103"/>
      <c r="B62" s="104"/>
      <c r="C62" s="48" t="s">
        <v>297</v>
      </c>
      <c r="D62" s="48" t="s">
        <v>535</v>
      </c>
      <c r="E62" s="2" t="s">
        <v>542</v>
      </c>
      <c r="F62" s="9" t="s">
        <v>21</v>
      </c>
      <c r="G62" s="81">
        <v>14.3307164</v>
      </c>
      <c r="H62" s="8">
        <v>364</v>
      </c>
      <c r="I62" s="8"/>
      <c r="J62" s="256">
        <v>1</v>
      </c>
      <c r="K62" s="8"/>
    </row>
    <row r="63" spans="1:11" ht="17" customHeight="1" thickBot="1" x14ac:dyDescent="0.4">
      <c r="A63" s="103"/>
      <c r="B63" s="104"/>
      <c r="C63" s="48" t="s">
        <v>297</v>
      </c>
      <c r="D63" s="48" t="s">
        <v>535</v>
      </c>
      <c r="E63" s="5" t="s">
        <v>543</v>
      </c>
      <c r="F63" s="9" t="s">
        <v>21</v>
      </c>
      <c r="G63" s="83">
        <v>15.6299297</v>
      </c>
      <c r="H63" s="9">
        <v>397</v>
      </c>
      <c r="I63" s="9"/>
      <c r="J63" s="259">
        <v>1</v>
      </c>
      <c r="K63" s="9"/>
    </row>
    <row r="64" spans="1:11" ht="17" customHeight="1" thickBot="1" x14ac:dyDescent="0.4">
      <c r="A64" s="103"/>
      <c r="B64" s="104"/>
      <c r="C64" s="48" t="s">
        <v>297</v>
      </c>
      <c r="D64" s="48" t="s">
        <v>535</v>
      </c>
      <c r="E64" s="2" t="s">
        <v>536</v>
      </c>
      <c r="F64" s="9" t="s">
        <v>21</v>
      </c>
      <c r="G64" s="81">
        <v>19.68505</v>
      </c>
      <c r="H64" s="8">
        <v>500</v>
      </c>
      <c r="I64" s="8"/>
      <c r="J64" s="256">
        <v>1</v>
      </c>
      <c r="K64" s="8" t="s">
        <v>537</v>
      </c>
    </row>
    <row r="65" spans="1:11" ht="17" customHeight="1" thickBot="1" x14ac:dyDescent="0.4">
      <c r="A65" s="103"/>
      <c r="B65" s="104"/>
      <c r="C65" s="48" t="s">
        <v>297</v>
      </c>
      <c r="D65" s="48" t="s">
        <v>535</v>
      </c>
      <c r="E65" s="5" t="s">
        <v>538</v>
      </c>
      <c r="F65" s="9" t="s">
        <v>21</v>
      </c>
      <c r="G65" s="83">
        <v>22.992138399999998</v>
      </c>
      <c r="H65" s="9">
        <v>584</v>
      </c>
      <c r="I65" s="9"/>
      <c r="J65" s="259">
        <v>0</v>
      </c>
      <c r="K65" s="9" t="s">
        <v>539</v>
      </c>
    </row>
    <row r="66" spans="1:11" ht="17" customHeight="1" thickBot="1" x14ac:dyDescent="0.4">
      <c r="A66" s="103"/>
      <c r="B66" s="104"/>
      <c r="C66" s="48"/>
      <c r="D66" s="48"/>
      <c r="E66" s="5"/>
      <c r="F66" s="11"/>
      <c r="G66" s="83"/>
      <c r="H66" s="9"/>
      <c r="I66" s="9"/>
      <c r="J66" s="255">
        <f>AVERAGE(J60:J65)</f>
        <v>1.5</v>
      </c>
      <c r="K66" s="9"/>
    </row>
    <row r="67" spans="1:11" ht="17" customHeight="1" thickBot="1" x14ac:dyDescent="0.4">
      <c r="A67" s="103" t="s">
        <v>762</v>
      </c>
      <c r="B67" s="104" t="s">
        <v>789</v>
      </c>
      <c r="C67" s="47" t="s">
        <v>297</v>
      </c>
      <c r="D67" s="47" t="s">
        <v>532</v>
      </c>
      <c r="E67" s="21" t="s">
        <v>533</v>
      </c>
      <c r="F67" s="22" t="s">
        <v>21</v>
      </c>
      <c r="G67" s="80">
        <v>10.236226</v>
      </c>
      <c r="H67" s="24">
        <v>260</v>
      </c>
      <c r="I67" s="24"/>
      <c r="J67" s="254">
        <v>3</v>
      </c>
      <c r="K67" s="24" t="s">
        <v>534</v>
      </c>
    </row>
    <row r="68" spans="1:11" ht="17" customHeight="1" thickBot="1" x14ac:dyDescent="0.4">
      <c r="A68" s="103"/>
      <c r="B68" s="104"/>
      <c r="C68" s="47" t="s">
        <v>297</v>
      </c>
      <c r="D68" s="47" t="s">
        <v>532</v>
      </c>
      <c r="E68" s="21" t="s">
        <v>721</v>
      </c>
      <c r="F68" s="22" t="s">
        <v>21</v>
      </c>
      <c r="G68" s="80">
        <f>H68/25.4</f>
        <v>10.866141732283465</v>
      </c>
      <c r="H68" s="24">
        <v>276</v>
      </c>
      <c r="I68" s="24"/>
      <c r="J68" s="254">
        <v>3</v>
      </c>
      <c r="K68" s="24"/>
    </row>
    <row r="69" spans="1:11" ht="17" customHeight="1" thickBot="1" x14ac:dyDescent="0.4">
      <c r="A69" s="103"/>
      <c r="B69" s="104"/>
      <c r="C69" s="47"/>
      <c r="D69" s="47"/>
      <c r="E69" s="21"/>
      <c r="F69" s="22"/>
      <c r="G69" s="80"/>
      <c r="H69" s="24"/>
      <c r="I69" s="24"/>
      <c r="J69" s="255">
        <f>AVERAGE(J67:J68)</f>
        <v>3</v>
      </c>
      <c r="K69" s="24"/>
    </row>
    <row r="70" spans="1:11" ht="17" customHeight="1" thickBot="1" x14ac:dyDescent="0.4">
      <c r="A70" s="103" t="s">
        <v>762</v>
      </c>
      <c r="B70" s="104" t="s">
        <v>790</v>
      </c>
      <c r="C70" s="48" t="s">
        <v>297</v>
      </c>
      <c r="D70" s="48" t="s">
        <v>529</v>
      </c>
      <c r="E70" s="2" t="s">
        <v>530</v>
      </c>
      <c r="F70" s="10" t="s">
        <v>21</v>
      </c>
      <c r="G70" s="90">
        <v>19.68505</v>
      </c>
      <c r="H70" s="10">
        <v>500</v>
      </c>
      <c r="I70" s="10"/>
      <c r="J70" s="263">
        <v>1</v>
      </c>
      <c r="K70" s="10"/>
    </row>
    <row r="71" spans="1:11" ht="17" customHeight="1" thickBot="1" x14ac:dyDescent="0.4">
      <c r="A71" s="103"/>
      <c r="B71" s="104"/>
      <c r="C71" s="48" t="s">
        <v>297</v>
      </c>
      <c r="D71" s="48" t="s">
        <v>529</v>
      </c>
      <c r="E71" s="5" t="s">
        <v>531</v>
      </c>
      <c r="F71" s="11" t="s">
        <v>21</v>
      </c>
      <c r="G71" s="83">
        <v>25.787415499999998</v>
      </c>
      <c r="H71" s="9">
        <v>655</v>
      </c>
      <c r="I71" s="9"/>
      <c r="J71" s="259">
        <v>0</v>
      </c>
      <c r="K71" s="9"/>
    </row>
    <row r="72" spans="1:11" ht="17" customHeight="1" thickBot="1" x14ac:dyDescent="0.4">
      <c r="A72" s="103"/>
      <c r="B72" s="104"/>
      <c r="C72" s="48"/>
      <c r="D72" s="48"/>
      <c r="E72" s="5"/>
      <c r="F72" s="11"/>
      <c r="G72" s="83"/>
      <c r="H72" s="9"/>
      <c r="I72" s="9"/>
      <c r="J72" s="255">
        <f>AVERAGE(J70:J71)</f>
        <v>0.5</v>
      </c>
      <c r="K72" s="9"/>
    </row>
    <row r="73" spans="1:11" ht="17" customHeight="1" thickBot="1" x14ac:dyDescent="0.4">
      <c r="A73" s="103" t="s">
        <v>762</v>
      </c>
      <c r="B73" s="104" t="s">
        <v>791</v>
      </c>
      <c r="C73" s="49" t="s">
        <v>297</v>
      </c>
      <c r="D73" s="49" t="s">
        <v>524</v>
      </c>
      <c r="E73" s="26" t="s">
        <v>527</v>
      </c>
      <c r="F73" s="29" t="s">
        <v>21</v>
      </c>
      <c r="G73" s="82">
        <v>12.716542299999999</v>
      </c>
      <c r="H73" s="28">
        <v>323</v>
      </c>
      <c r="I73" s="28"/>
      <c r="J73" s="257">
        <v>1</v>
      </c>
      <c r="K73" s="28" t="s">
        <v>528</v>
      </c>
    </row>
    <row r="74" spans="1:11" ht="17" customHeight="1" thickBot="1" x14ac:dyDescent="0.4">
      <c r="A74" s="103"/>
      <c r="B74" s="104"/>
      <c r="C74" s="49" t="s">
        <v>297</v>
      </c>
      <c r="D74" s="49" t="s">
        <v>524</v>
      </c>
      <c r="E74" s="26" t="s">
        <v>525</v>
      </c>
      <c r="F74" s="29" t="s">
        <v>21</v>
      </c>
      <c r="G74" s="82">
        <v>16.535442</v>
      </c>
      <c r="H74" s="28">
        <v>420</v>
      </c>
      <c r="I74" s="28"/>
      <c r="J74" s="257">
        <v>1</v>
      </c>
      <c r="K74" s="28" t="s">
        <v>526</v>
      </c>
    </row>
    <row r="75" spans="1:11" ht="17" customHeight="1" thickBot="1" x14ac:dyDescent="0.4">
      <c r="A75" s="103"/>
      <c r="B75" s="104"/>
      <c r="C75" s="49"/>
      <c r="D75" s="49"/>
      <c r="E75" s="26"/>
      <c r="F75" s="29"/>
      <c r="G75" s="82"/>
      <c r="H75" s="28"/>
      <c r="I75" s="28"/>
      <c r="J75" s="255">
        <f>AVERAGE(J73:J74)</f>
        <v>1</v>
      </c>
      <c r="K75" s="28"/>
    </row>
    <row r="76" spans="1:11" ht="17" customHeight="1" thickBot="1" x14ac:dyDescent="0.4">
      <c r="A76" s="97"/>
      <c r="B76" s="98" t="s">
        <v>757</v>
      </c>
      <c r="C76" s="48" t="s">
        <v>607</v>
      </c>
      <c r="D76" s="48" t="s">
        <v>673</v>
      </c>
      <c r="E76" s="2" t="s">
        <v>677</v>
      </c>
      <c r="F76" s="10"/>
      <c r="G76" s="81">
        <v>2.1653555</v>
      </c>
      <c r="H76" s="8">
        <v>55</v>
      </c>
      <c r="I76" s="8"/>
      <c r="J76" s="256">
        <v>3</v>
      </c>
      <c r="K76" s="8"/>
    </row>
    <row r="77" spans="1:11" ht="17" customHeight="1" thickBot="1" x14ac:dyDescent="0.4">
      <c r="A77" s="97"/>
      <c r="B77" s="98"/>
      <c r="C77" s="48" t="s">
        <v>607</v>
      </c>
      <c r="D77" s="48" t="s">
        <v>673</v>
      </c>
      <c r="E77" s="2" t="s">
        <v>674</v>
      </c>
      <c r="F77" s="8" t="s">
        <v>21</v>
      </c>
      <c r="G77" s="81">
        <v>22.204736399999998</v>
      </c>
      <c r="H77" s="8">
        <v>564</v>
      </c>
      <c r="I77" s="8"/>
      <c r="J77" s="256">
        <v>0</v>
      </c>
      <c r="K77" s="8" t="s">
        <v>675</v>
      </c>
    </row>
    <row r="78" spans="1:11" ht="17" customHeight="1" thickBot="1" x14ac:dyDescent="0.4">
      <c r="A78" s="97"/>
      <c r="B78" s="98"/>
      <c r="C78" s="48" t="s">
        <v>607</v>
      </c>
      <c r="D78" s="48" t="s">
        <v>673</v>
      </c>
      <c r="E78" s="5" t="s">
        <v>657</v>
      </c>
      <c r="F78" s="9" t="s">
        <v>21</v>
      </c>
      <c r="G78" s="83">
        <v>30.905528499999999</v>
      </c>
      <c r="H78" s="9">
        <v>785</v>
      </c>
      <c r="I78" s="9"/>
      <c r="J78" s="259">
        <v>0</v>
      </c>
      <c r="K78" s="9"/>
    </row>
    <row r="79" spans="1:11" ht="17" customHeight="1" thickBot="1" x14ac:dyDescent="0.4">
      <c r="A79" s="97"/>
      <c r="B79" s="98"/>
      <c r="C79" s="48" t="s">
        <v>607</v>
      </c>
      <c r="D79" s="48" t="s">
        <v>673</v>
      </c>
      <c r="E79" s="2" t="s">
        <v>678</v>
      </c>
      <c r="F79" s="8" t="s">
        <v>21</v>
      </c>
      <c r="G79" s="81">
        <v>30.905528499999999</v>
      </c>
      <c r="H79" s="8">
        <v>785</v>
      </c>
      <c r="I79" s="8"/>
      <c r="J79" s="256">
        <v>0</v>
      </c>
      <c r="K79" s="8"/>
    </row>
    <row r="80" spans="1:11" ht="17" customHeight="1" thickBot="1" x14ac:dyDescent="0.4">
      <c r="A80" s="97"/>
      <c r="B80" s="98"/>
      <c r="C80" s="48" t="s">
        <v>607</v>
      </c>
      <c r="D80" s="48" t="s">
        <v>673</v>
      </c>
      <c r="E80" s="5" t="s">
        <v>676</v>
      </c>
      <c r="F80" s="9" t="s">
        <v>21</v>
      </c>
      <c r="G80" s="83">
        <v>41.141754499999998</v>
      </c>
      <c r="H80" s="9">
        <v>1045</v>
      </c>
      <c r="I80" s="9"/>
      <c r="J80" s="259">
        <v>0</v>
      </c>
      <c r="K80" s="9"/>
    </row>
    <row r="81" spans="1:11" ht="17" customHeight="1" thickBot="1" x14ac:dyDescent="0.4">
      <c r="A81" s="97"/>
      <c r="B81" s="98"/>
      <c r="C81" s="48"/>
      <c r="D81" s="48"/>
      <c r="E81" s="5"/>
      <c r="F81" s="9"/>
      <c r="G81" s="83"/>
      <c r="H81" s="9"/>
      <c r="I81" s="9"/>
      <c r="J81" s="255">
        <f>AVERAGE(J76:J80)</f>
        <v>0.6</v>
      </c>
      <c r="K81" s="9"/>
    </row>
    <row r="82" spans="1:11" ht="17" customHeight="1" thickBot="1" x14ac:dyDescent="0.4">
      <c r="A82" s="103" t="s">
        <v>762</v>
      </c>
      <c r="B82" s="104" t="s">
        <v>792</v>
      </c>
      <c r="C82" s="47" t="s">
        <v>297</v>
      </c>
      <c r="D82" s="47" t="s">
        <v>521</v>
      </c>
      <c r="E82" s="21" t="s">
        <v>523</v>
      </c>
      <c r="F82" s="22" t="s">
        <v>21</v>
      </c>
      <c r="G82" s="80">
        <v>4.4488212999999996</v>
      </c>
      <c r="H82" s="24">
        <v>113</v>
      </c>
      <c r="I82" s="24"/>
      <c r="J82" s="254">
        <v>3</v>
      </c>
      <c r="K82" s="24"/>
    </row>
    <row r="83" spans="1:11" ht="17" customHeight="1" thickBot="1" x14ac:dyDescent="0.4">
      <c r="A83" s="103"/>
      <c r="B83" s="104"/>
      <c r="C83" s="47" t="s">
        <v>297</v>
      </c>
      <c r="D83" s="47" t="s">
        <v>521</v>
      </c>
      <c r="E83" s="21" t="s">
        <v>522</v>
      </c>
      <c r="F83" s="22" t="s">
        <v>21</v>
      </c>
      <c r="G83" s="80">
        <v>11.811029999999999</v>
      </c>
      <c r="H83" s="24">
        <v>300</v>
      </c>
      <c r="I83" s="24"/>
      <c r="J83" s="254">
        <v>1</v>
      </c>
      <c r="K83" s="24"/>
    </row>
    <row r="84" spans="1:11" ht="17" customHeight="1" thickBot="1" x14ac:dyDescent="0.4">
      <c r="A84" s="103"/>
      <c r="B84" s="104"/>
      <c r="C84" s="47"/>
      <c r="D84" s="47"/>
      <c r="E84" s="21"/>
      <c r="F84" s="22"/>
      <c r="G84" s="80"/>
      <c r="H84" s="24"/>
      <c r="I84" s="24"/>
      <c r="J84" s="255">
        <f>AVERAGE(J82:J83)</f>
        <v>2</v>
      </c>
      <c r="K84" s="24"/>
    </row>
    <row r="85" spans="1:11" ht="17" customHeight="1" thickBot="1" x14ac:dyDescent="0.4">
      <c r="A85" s="103" t="s">
        <v>762</v>
      </c>
      <c r="B85" s="104" t="s">
        <v>793</v>
      </c>
      <c r="C85" s="48" t="s">
        <v>297</v>
      </c>
      <c r="D85" s="48" t="s">
        <v>518</v>
      </c>
      <c r="E85" s="2" t="s">
        <v>519</v>
      </c>
      <c r="F85" s="8" t="s">
        <v>21</v>
      </c>
      <c r="G85" s="81">
        <v>18.661427400000001</v>
      </c>
      <c r="H85" s="8">
        <v>474</v>
      </c>
      <c r="I85" s="8"/>
      <c r="J85" s="256">
        <v>1</v>
      </c>
      <c r="K85" s="8" t="s">
        <v>520</v>
      </c>
    </row>
    <row r="86" spans="1:11" ht="17" customHeight="1" thickBot="1" x14ac:dyDescent="0.4">
      <c r="A86" s="103"/>
      <c r="B86" s="104"/>
      <c r="C86" s="48" t="s">
        <v>297</v>
      </c>
      <c r="D86" s="48" t="s">
        <v>518</v>
      </c>
      <c r="E86" s="72" t="s">
        <v>722</v>
      </c>
      <c r="F86" s="8" t="s">
        <v>723</v>
      </c>
      <c r="G86" s="81">
        <f>H86/25.4</f>
        <v>16.73228346456693</v>
      </c>
      <c r="H86" s="8">
        <v>425</v>
      </c>
      <c r="I86" s="8"/>
      <c r="J86" s="256">
        <v>1</v>
      </c>
      <c r="K86" s="8"/>
    </row>
    <row r="87" spans="1:11" ht="17" customHeight="1" thickBot="1" x14ac:dyDescent="0.4">
      <c r="A87" s="103"/>
      <c r="B87" s="104"/>
      <c r="C87" s="48"/>
      <c r="D87" s="48"/>
      <c r="E87" s="2"/>
      <c r="F87" s="8"/>
      <c r="G87" s="81"/>
      <c r="H87" s="8"/>
      <c r="I87" s="8"/>
      <c r="J87" s="255">
        <f>AVERAGE(J85:J86)</f>
        <v>1</v>
      </c>
      <c r="K87" s="8"/>
    </row>
    <row r="88" spans="1:11" ht="17" customHeight="1" thickBot="1" x14ac:dyDescent="0.4">
      <c r="A88" s="103"/>
      <c r="B88" s="104" t="s">
        <v>794</v>
      </c>
      <c r="C88" s="49" t="s">
        <v>297</v>
      </c>
      <c r="D88" s="49" t="s">
        <v>508</v>
      </c>
      <c r="E88" s="26" t="s">
        <v>514</v>
      </c>
      <c r="F88" s="29" t="s">
        <v>21</v>
      </c>
      <c r="G88" s="82">
        <v>11.299218699999999</v>
      </c>
      <c r="H88" s="31">
        <v>165</v>
      </c>
      <c r="I88" s="31"/>
      <c r="J88" s="257">
        <v>3</v>
      </c>
      <c r="K88" s="28" t="s">
        <v>515</v>
      </c>
    </row>
    <row r="89" spans="1:11" ht="17" customHeight="1" thickBot="1" x14ac:dyDescent="0.4">
      <c r="A89" s="103"/>
      <c r="B89" s="104"/>
      <c r="C89" s="49" t="s">
        <v>297</v>
      </c>
      <c r="D89" s="49" t="s">
        <v>508</v>
      </c>
      <c r="E89" s="26" t="s">
        <v>509</v>
      </c>
      <c r="F89" s="28" t="s">
        <v>27</v>
      </c>
      <c r="G89" s="92">
        <v>11.299218699999999</v>
      </c>
      <c r="H89" s="29">
        <v>287</v>
      </c>
      <c r="I89" s="29"/>
      <c r="J89" s="258">
        <v>3</v>
      </c>
      <c r="K89" s="28" t="s">
        <v>510</v>
      </c>
    </row>
    <row r="90" spans="1:11" ht="17" customHeight="1" thickBot="1" x14ac:dyDescent="0.4">
      <c r="A90" s="103"/>
      <c r="B90" s="104"/>
      <c r="C90" s="49" t="s">
        <v>297</v>
      </c>
      <c r="D90" s="49" t="s">
        <v>508</v>
      </c>
      <c r="E90" s="26" t="s">
        <v>516</v>
      </c>
      <c r="F90" s="28" t="s">
        <v>21</v>
      </c>
      <c r="G90" s="82">
        <v>13.582684499999999</v>
      </c>
      <c r="H90" s="28">
        <v>345</v>
      </c>
      <c r="I90" s="28"/>
      <c r="J90" s="257">
        <v>1</v>
      </c>
      <c r="K90" s="28" t="s">
        <v>517</v>
      </c>
    </row>
    <row r="91" spans="1:11" ht="17" customHeight="1" thickBot="1" x14ac:dyDescent="0.4">
      <c r="A91" s="103"/>
      <c r="B91" s="104"/>
      <c r="C91" s="49" t="s">
        <v>297</v>
      </c>
      <c r="D91" s="49" t="s">
        <v>508</v>
      </c>
      <c r="E91" s="26" t="s">
        <v>511</v>
      </c>
      <c r="F91" s="28" t="s">
        <v>21</v>
      </c>
      <c r="G91" s="82">
        <v>8.4252013999999988</v>
      </c>
      <c r="H91" s="50">
        <v>550</v>
      </c>
      <c r="I91" s="50"/>
      <c r="J91" s="264">
        <v>0</v>
      </c>
      <c r="K91" s="28" t="s">
        <v>513</v>
      </c>
    </row>
    <row r="92" spans="1:11" ht="17" customHeight="1" thickBot="1" x14ac:dyDescent="0.4">
      <c r="A92" s="103"/>
      <c r="B92" s="104"/>
      <c r="C92" s="49"/>
      <c r="D92" s="49"/>
      <c r="E92" s="26"/>
      <c r="F92" s="28"/>
      <c r="G92" s="82"/>
      <c r="H92" s="50"/>
      <c r="I92" s="50"/>
      <c r="J92" s="265">
        <f>AVERAGE(J88:J91)</f>
        <v>1.75</v>
      </c>
      <c r="K92" s="28"/>
    </row>
    <row r="93" spans="1:11" ht="17" customHeight="1" thickBot="1" x14ac:dyDescent="0.4">
      <c r="A93" s="103" t="s">
        <v>762</v>
      </c>
      <c r="B93" s="104" t="s">
        <v>795</v>
      </c>
      <c r="C93" s="48" t="s">
        <v>297</v>
      </c>
      <c r="D93" s="48" t="s">
        <v>502</v>
      </c>
      <c r="E93" s="2" t="s">
        <v>506</v>
      </c>
      <c r="F93" s="8" t="s">
        <v>21</v>
      </c>
      <c r="G93" s="81">
        <v>8.4252013999999988</v>
      </c>
      <c r="H93" s="8">
        <v>214</v>
      </c>
      <c r="I93" s="8"/>
      <c r="J93" s="256">
        <v>3</v>
      </c>
      <c r="K93" s="8" t="s">
        <v>507</v>
      </c>
    </row>
    <row r="94" spans="1:11" ht="17" customHeight="1" thickBot="1" x14ac:dyDescent="0.4">
      <c r="A94" s="103"/>
      <c r="B94" s="104"/>
      <c r="C94" s="48" t="s">
        <v>297</v>
      </c>
      <c r="D94" s="48" t="s">
        <v>502</v>
      </c>
      <c r="E94" s="2" t="s">
        <v>503</v>
      </c>
      <c r="F94" s="10" t="s">
        <v>21</v>
      </c>
      <c r="G94" s="81">
        <v>14.3307164</v>
      </c>
      <c r="H94" s="8">
        <v>364</v>
      </c>
      <c r="I94" s="8"/>
      <c r="J94" s="256">
        <v>1</v>
      </c>
      <c r="K94" s="8" t="s">
        <v>504</v>
      </c>
    </row>
    <row r="95" spans="1:11" ht="17" customHeight="1" thickBot="1" x14ac:dyDescent="0.4">
      <c r="A95" s="103"/>
      <c r="B95" s="104"/>
      <c r="C95" s="48" t="s">
        <v>297</v>
      </c>
      <c r="D95" s="48" t="s">
        <v>502</v>
      </c>
      <c r="E95" s="5" t="s">
        <v>434</v>
      </c>
      <c r="F95" s="9" t="s">
        <v>21</v>
      </c>
      <c r="G95" s="83">
        <v>22.992138399999998</v>
      </c>
      <c r="H95" s="9">
        <v>584</v>
      </c>
      <c r="I95" s="9"/>
      <c r="J95" s="259">
        <v>0</v>
      </c>
      <c r="K95" s="9" t="s">
        <v>505</v>
      </c>
    </row>
    <row r="96" spans="1:11" ht="17" customHeight="1" thickBot="1" x14ac:dyDescent="0.4">
      <c r="A96" s="103"/>
      <c r="B96" s="104"/>
      <c r="C96" s="48"/>
      <c r="D96" s="48"/>
      <c r="E96" s="5"/>
      <c r="F96" s="9"/>
      <c r="G96" s="83"/>
      <c r="H96" s="9"/>
      <c r="I96" s="9"/>
      <c r="J96" s="255">
        <f>AVERAGE(J93:J95)</f>
        <v>1.3333333333333333</v>
      </c>
      <c r="K96" s="9"/>
    </row>
    <row r="97" spans="1:11" ht="17" customHeight="1" thickBot="1" x14ac:dyDescent="0.4">
      <c r="A97" s="103" t="s">
        <v>762</v>
      </c>
      <c r="B97" s="104" t="s">
        <v>796</v>
      </c>
      <c r="C97" s="47" t="s">
        <v>297</v>
      </c>
      <c r="D97" s="47" t="s">
        <v>497</v>
      </c>
      <c r="E97" s="21" t="s">
        <v>498</v>
      </c>
      <c r="F97" s="24" t="s">
        <v>21</v>
      </c>
      <c r="G97" s="80">
        <v>24.409461999999998</v>
      </c>
      <c r="H97" s="24">
        <v>620</v>
      </c>
      <c r="I97" s="24"/>
      <c r="J97" s="254">
        <v>0</v>
      </c>
      <c r="K97" s="24" t="s">
        <v>499</v>
      </c>
    </row>
    <row r="98" spans="1:11" ht="17" customHeight="1" thickBot="1" x14ac:dyDescent="0.4">
      <c r="A98" s="103"/>
      <c r="B98" s="104"/>
      <c r="C98" s="47" t="s">
        <v>297</v>
      </c>
      <c r="D98" s="47" t="s">
        <v>497</v>
      </c>
      <c r="E98" s="21" t="s">
        <v>500</v>
      </c>
      <c r="F98" s="24" t="s">
        <v>21</v>
      </c>
      <c r="G98" s="80">
        <v>30.0787564</v>
      </c>
      <c r="H98" s="24">
        <v>764</v>
      </c>
      <c r="I98" s="24"/>
      <c r="J98" s="254">
        <v>0</v>
      </c>
      <c r="K98" s="24" t="s">
        <v>501</v>
      </c>
    </row>
    <row r="99" spans="1:11" ht="17" customHeight="1" thickBot="1" x14ac:dyDescent="0.4">
      <c r="A99" s="103"/>
      <c r="B99" s="104"/>
      <c r="C99" s="47"/>
      <c r="D99" s="47"/>
      <c r="E99" s="21"/>
      <c r="F99" s="24"/>
      <c r="G99" s="80"/>
      <c r="H99" s="24"/>
      <c r="I99" s="24"/>
      <c r="J99" s="255">
        <f>AVERAGE(J97:J98)</f>
        <v>0</v>
      </c>
      <c r="K99" s="24"/>
    </row>
    <row r="100" spans="1:11" ht="17" customHeight="1" thickBot="1" x14ac:dyDescent="0.4">
      <c r="A100" s="103"/>
      <c r="B100" s="104" t="s">
        <v>797</v>
      </c>
      <c r="C100" s="48" t="s">
        <v>297</v>
      </c>
      <c r="D100" s="48" t="s">
        <v>494</v>
      </c>
      <c r="E100" s="2" t="s">
        <v>495</v>
      </c>
      <c r="F100" s="8" t="s">
        <v>21</v>
      </c>
      <c r="G100" s="81">
        <v>14.606307099999999</v>
      </c>
      <c r="H100" s="8">
        <v>371</v>
      </c>
      <c r="I100" s="8"/>
      <c r="J100" s="256">
        <v>1</v>
      </c>
      <c r="K100" s="8" t="s">
        <v>496</v>
      </c>
    </row>
    <row r="101" spans="1:11" ht="17" customHeight="1" thickBot="1" x14ac:dyDescent="0.4">
      <c r="A101" s="103"/>
      <c r="B101" s="104"/>
      <c r="C101" s="48" t="s">
        <v>297</v>
      </c>
      <c r="D101" s="48" t="s">
        <v>494</v>
      </c>
      <c r="E101" s="2" t="s">
        <v>536</v>
      </c>
      <c r="F101" s="8" t="s">
        <v>21</v>
      </c>
      <c r="G101" s="81">
        <f>H101/25.4</f>
        <v>18.818897637795278</v>
      </c>
      <c r="H101" s="8">
        <v>478</v>
      </c>
      <c r="I101" s="8"/>
      <c r="J101" s="256">
        <v>1</v>
      </c>
      <c r="K101" s="8"/>
    </row>
    <row r="102" spans="1:11" ht="17" customHeight="1" thickBot="1" x14ac:dyDescent="0.4">
      <c r="A102" s="103"/>
      <c r="B102" s="104"/>
      <c r="C102" s="48" t="s">
        <v>297</v>
      </c>
      <c r="D102" s="48" t="s">
        <v>494</v>
      </c>
      <c r="E102" s="2" t="s">
        <v>725</v>
      </c>
      <c r="F102" s="8" t="s">
        <v>21</v>
      </c>
      <c r="G102" s="81">
        <f t="shared" ref="G102:G103" si="1">H102/25.4</f>
        <v>6.9291338582677167</v>
      </c>
      <c r="H102" s="8">
        <v>176</v>
      </c>
      <c r="I102" s="8"/>
      <c r="J102" s="256">
        <v>3</v>
      </c>
      <c r="K102" s="8"/>
    </row>
    <row r="103" spans="1:11" ht="17" customHeight="1" thickBot="1" x14ac:dyDescent="0.4">
      <c r="A103" s="103"/>
      <c r="B103" s="104"/>
      <c r="C103" s="48" t="s">
        <v>297</v>
      </c>
      <c r="D103" s="48" t="s">
        <v>494</v>
      </c>
      <c r="E103" s="72" t="s">
        <v>726</v>
      </c>
      <c r="F103" s="8" t="s">
        <v>21</v>
      </c>
      <c r="G103" s="81">
        <f t="shared" si="1"/>
        <v>5.9055118110236222</v>
      </c>
      <c r="H103" s="8">
        <v>150</v>
      </c>
      <c r="I103" s="8"/>
      <c r="J103" s="256">
        <v>3</v>
      </c>
      <c r="K103" s="8"/>
    </row>
    <row r="104" spans="1:11" ht="17" customHeight="1" thickBot="1" x14ac:dyDescent="0.4">
      <c r="A104" s="103"/>
      <c r="B104" s="104"/>
      <c r="C104" s="48"/>
      <c r="D104" s="48"/>
      <c r="E104" s="2"/>
      <c r="F104" s="8"/>
      <c r="G104" s="81"/>
      <c r="H104" s="8"/>
      <c r="I104" s="8"/>
      <c r="J104" s="255">
        <f>AVERAGE(J100:J103)</f>
        <v>2</v>
      </c>
      <c r="K104" s="8"/>
    </row>
    <row r="105" spans="1:11" ht="17" customHeight="1" thickBot="1" x14ac:dyDescent="0.4">
      <c r="A105" s="97"/>
      <c r="B105" s="98" t="s">
        <v>760</v>
      </c>
      <c r="C105" s="49" t="s">
        <v>607</v>
      </c>
      <c r="D105" s="49" t="s">
        <v>670</v>
      </c>
      <c r="E105" s="26" t="s">
        <v>668</v>
      </c>
      <c r="F105" s="28" t="s">
        <v>21</v>
      </c>
      <c r="G105" s="82">
        <v>14.566936999999999</v>
      </c>
      <c r="H105" s="28">
        <v>370</v>
      </c>
      <c r="I105" s="28"/>
      <c r="J105" s="257">
        <v>1</v>
      </c>
      <c r="K105" s="28"/>
    </row>
    <row r="106" spans="1:11" ht="17" customHeight="1" thickBot="1" x14ac:dyDescent="0.4">
      <c r="A106" s="97"/>
      <c r="B106" s="98"/>
      <c r="C106" s="49" t="s">
        <v>607</v>
      </c>
      <c r="D106" s="49" t="s">
        <v>670</v>
      </c>
      <c r="E106" s="26" t="s">
        <v>671</v>
      </c>
      <c r="F106" s="28" t="s">
        <v>21</v>
      </c>
      <c r="G106" s="82">
        <v>18.464576900000001</v>
      </c>
      <c r="H106" s="28">
        <v>469</v>
      </c>
      <c r="I106" s="28"/>
      <c r="J106" s="257">
        <v>1</v>
      </c>
      <c r="K106" s="28"/>
    </row>
    <row r="107" spans="1:11" ht="17" customHeight="1" thickBot="1" x14ac:dyDescent="0.4">
      <c r="A107" s="97"/>
      <c r="B107" s="98"/>
      <c r="C107" s="49" t="s">
        <v>607</v>
      </c>
      <c r="D107" s="49" t="s">
        <v>670</v>
      </c>
      <c r="E107" s="26" t="s">
        <v>631</v>
      </c>
      <c r="F107" s="28" t="s">
        <v>21</v>
      </c>
      <c r="G107" s="82">
        <v>18.7007975</v>
      </c>
      <c r="H107" s="28">
        <v>475</v>
      </c>
      <c r="I107" s="28"/>
      <c r="J107" s="257">
        <v>1</v>
      </c>
      <c r="K107" s="28"/>
    </row>
    <row r="108" spans="1:11" ht="17" customHeight="1" thickBot="1" x14ac:dyDescent="0.4">
      <c r="A108" s="97"/>
      <c r="B108" s="98"/>
      <c r="C108" s="49" t="s">
        <v>607</v>
      </c>
      <c r="D108" s="49" t="s">
        <v>670</v>
      </c>
      <c r="E108" s="26" t="s">
        <v>672</v>
      </c>
      <c r="F108" s="28" t="s">
        <v>21</v>
      </c>
      <c r="G108" s="82">
        <v>20.590562299999998</v>
      </c>
      <c r="H108" s="28">
        <v>523</v>
      </c>
      <c r="I108" s="28"/>
      <c r="J108" s="257">
        <v>0</v>
      </c>
      <c r="K108" s="28"/>
    </row>
    <row r="109" spans="1:11" ht="17" customHeight="1" thickBot="1" x14ac:dyDescent="0.4">
      <c r="A109" s="97"/>
      <c r="B109" s="98"/>
      <c r="C109" s="49"/>
      <c r="D109" s="49"/>
      <c r="E109" s="26"/>
      <c r="F109" s="28"/>
      <c r="G109" s="82"/>
      <c r="H109" s="28"/>
      <c r="I109" s="28"/>
      <c r="J109" s="255">
        <f>AVERAGE(J105:J108)</f>
        <v>0.75</v>
      </c>
      <c r="K109" s="28"/>
    </row>
    <row r="110" spans="1:11" ht="17" customHeight="1" thickBot="1" x14ac:dyDescent="0.4">
      <c r="A110" s="103"/>
      <c r="B110" s="104" t="s">
        <v>798</v>
      </c>
      <c r="C110" s="48" t="s">
        <v>297</v>
      </c>
      <c r="D110" s="48" t="s">
        <v>487</v>
      </c>
      <c r="E110" s="2" t="s">
        <v>488</v>
      </c>
      <c r="F110" s="8" t="s">
        <v>21</v>
      </c>
      <c r="G110" s="81">
        <v>8.8582725</v>
      </c>
      <c r="H110" s="8">
        <v>225</v>
      </c>
      <c r="I110" s="8"/>
      <c r="J110" s="256">
        <v>3</v>
      </c>
      <c r="K110" s="8" t="s">
        <v>489</v>
      </c>
    </row>
    <row r="111" spans="1:11" ht="17" customHeight="1" thickBot="1" x14ac:dyDescent="0.4">
      <c r="A111" s="103"/>
      <c r="B111" s="104"/>
      <c r="C111" s="48" t="s">
        <v>297</v>
      </c>
      <c r="D111" s="48" t="s">
        <v>487</v>
      </c>
      <c r="E111" s="5" t="s">
        <v>459</v>
      </c>
      <c r="F111" s="11" t="s">
        <v>21</v>
      </c>
      <c r="G111" s="83">
        <v>10.314966199999999</v>
      </c>
      <c r="H111" s="9">
        <v>262</v>
      </c>
      <c r="I111" s="9"/>
      <c r="J111" s="259">
        <v>3</v>
      </c>
      <c r="K111" s="9" t="s">
        <v>490</v>
      </c>
    </row>
    <row r="112" spans="1:11" ht="17" customHeight="1" thickBot="1" x14ac:dyDescent="0.4">
      <c r="A112" s="103"/>
      <c r="B112" s="104"/>
      <c r="C112" s="48" t="s">
        <v>297</v>
      </c>
      <c r="D112" s="48" t="s">
        <v>487</v>
      </c>
      <c r="E112" s="5" t="s">
        <v>54</v>
      </c>
      <c r="F112" s="11" t="s">
        <v>27</v>
      </c>
      <c r="G112" s="93">
        <v>11.299218699999999</v>
      </c>
      <c r="H112" s="11">
        <v>287</v>
      </c>
      <c r="I112" s="11"/>
      <c r="J112" s="261">
        <v>2</v>
      </c>
      <c r="K112" s="9" t="s">
        <v>493</v>
      </c>
    </row>
    <row r="113" spans="1:11" ht="17" customHeight="1" thickBot="1" x14ac:dyDescent="0.4">
      <c r="A113" s="103"/>
      <c r="B113" s="104"/>
      <c r="C113" s="48" t="s">
        <v>297</v>
      </c>
      <c r="D113" s="48" t="s">
        <v>487</v>
      </c>
      <c r="E113" s="2" t="s">
        <v>491</v>
      </c>
      <c r="F113" s="10" t="s">
        <v>21</v>
      </c>
      <c r="G113" s="81">
        <v>14.3307164</v>
      </c>
      <c r="H113" s="8">
        <v>364</v>
      </c>
      <c r="I113" s="8"/>
      <c r="J113" s="256">
        <v>1</v>
      </c>
      <c r="K113" s="8" t="s">
        <v>492</v>
      </c>
    </row>
    <row r="114" spans="1:11" ht="17" customHeight="1" thickBot="1" x14ac:dyDescent="0.4">
      <c r="A114" s="103" t="s">
        <v>762</v>
      </c>
      <c r="B114" s="104" t="s">
        <v>799</v>
      </c>
      <c r="C114" s="48"/>
      <c r="D114" s="48"/>
      <c r="E114" s="2"/>
      <c r="F114" s="10"/>
      <c r="G114" s="81"/>
      <c r="H114" s="8"/>
      <c r="I114" s="8"/>
      <c r="J114" s="255">
        <f>AVERAGE(J110:J113)</f>
        <v>2.25</v>
      </c>
      <c r="K114" s="8"/>
    </row>
    <row r="115" spans="1:11" ht="17" customHeight="1" thickBot="1" x14ac:dyDescent="0.4">
      <c r="A115" s="103"/>
      <c r="B115" s="104"/>
      <c r="C115" s="47" t="s">
        <v>297</v>
      </c>
      <c r="D115" s="47" t="s">
        <v>482</v>
      </c>
      <c r="E115" s="21" t="s">
        <v>485</v>
      </c>
      <c r="F115" s="24" t="s">
        <v>21</v>
      </c>
      <c r="G115" s="80">
        <v>7.8740199999999998</v>
      </c>
      <c r="H115" s="24">
        <v>200</v>
      </c>
      <c r="I115" s="24"/>
      <c r="J115" s="254">
        <v>3</v>
      </c>
      <c r="K115" s="24" t="s">
        <v>486</v>
      </c>
    </row>
    <row r="116" spans="1:11" ht="17" customHeight="1" thickBot="1" x14ac:dyDescent="0.4">
      <c r="A116" s="103"/>
      <c r="B116" s="104"/>
      <c r="C116" s="47" t="s">
        <v>297</v>
      </c>
      <c r="D116" s="47" t="s">
        <v>482</v>
      </c>
      <c r="E116" s="21" t="s">
        <v>483</v>
      </c>
      <c r="F116" s="24" t="s">
        <v>21</v>
      </c>
      <c r="G116" s="80">
        <v>22.0866261</v>
      </c>
      <c r="H116" s="24">
        <v>561</v>
      </c>
      <c r="I116" s="24"/>
      <c r="J116" s="254">
        <v>0</v>
      </c>
      <c r="K116" s="24" t="s">
        <v>484</v>
      </c>
    </row>
    <row r="117" spans="1:11" ht="17" customHeight="1" thickBot="1" x14ac:dyDescent="0.4">
      <c r="A117" s="103"/>
      <c r="B117" s="104"/>
      <c r="C117" s="47"/>
      <c r="D117" s="47"/>
      <c r="E117" s="21"/>
      <c r="F117" s="24"/>
      <c r="G117" s="80"/>
      <c r="H117" s="24"/>
      <c r="I117" s="24"/>
      <c r="J117" s="255">
        <f>AVERAGE(J115:J116)</f>
        <v>1.5</v>
      </c>
      <c r="K117" s="24"/>
    </row>
    <row r="118" spans="1:11" ht="17" customHeight="1" thickBot="1" x14ac:dyDescent="0.4">
      <c r="A118" s="103" t="s">
        <v>762</v>
      </c>
      <c r="B118" s="104" t="s">
        <v>800</v>
      </c>
      <c r="C118" s="48" t="s">
        <v>297</v>
      </c>
      <c r="D118" s="48" t="s">
        <v>477</v>
      </c>
      <c r="E118" s="5" t="s">
        <v>479</v>
      </c>
      <c r="F118" s="9" t="s">
        <v>21</v>
      </c>
      <c r="G118" s="83">
        <v>15.393709099999999</v>
      </c>
      <c r="H118" s="9">
        <v>391</v>
      </c>
      <c r="I118" s="9"/>
      <c r="J118" s="259">
        <v>1</v>
      </c>
      <c r="K118" s="9" t="s">
        <v>480</v>
      </c>
    </row>
    <row r="119" spans="1:11" ht="17" customHeight="1" thickBot="1" x14ac:dyDescent="0.4">
      <c r="A119" s="103"/>
      <c r="B119" s="104"/>
      <c r="C119" s="48" t="s">
        <v>297</v>
      </c>
      <c r="D119" s="48" t="s">
        <v>477</v>
      </c>
      <c r="E119" s="2" t="s">
        <v>373</v>
      </c>
      <c r="F119" s="8" t="s">
        <v>21</v>
      </c>
      <c r="G119" s="81">
        <v>40.787423599999997</v>
      </c>
      <c r="H119" s="8">
        <v>1036</v>
      </c>
      <c r="I119" s="8"/>
      <c r="J119" s="256">
        <v>0</v>
      </c>
      <c r="K119" s="8" t="s">
        <v>481</v>
      </c>
    </row>
    <row r="120" spans="1:11" ht="17" customHeight="1" thickBot="1" x14ac:dyDescent="0.4">
      <c r="A120" s="103"/>
      <c r="B120" s="104"/>
      <c r="C120" s="48" t="s">
        <v>297</v>
      </c>
      <c r="D120" s="48" t="s">
        <v>477</v>
      </c>
      <c r="E120" s="2" t="s">
        <v>455</v>
      </c>
      <c r="F120" s="8" t="s">
        <v>21</v>
      </c>
      <c r="G120" s="81">
        <v>45.314985100000001</v>
      </c>
      <c r="H120" s="8">
        <v>1151</v>
      </c>
      <c r="I120" s="8"/>
      <c r="J120" s="256">
        <v>0</v>
      </c>
      <c r="K120" s="8" t="s">
        <v>478</v>
      </c>
    </row>
    <row r="121" spans="1:11" ht="17" customHeight="1" thickBot="1" x14ac:dyDescent="0.4">
      <c r="A121" s="103"/>
      <c r="B121" s="104"/>
      <c r="C121" s="48"/>
      <c r="D121" s="48"/>
      <c r="E121" s="2"/>
      <c r="F121" s="8"/>
      <c r="G121" s="81"/>
      <c r="H121" s="8"/>
      <c r="I121" s="8"/>
      <c r="J121" s="255">
        <f>AVERAGE(J118:J120)</f>
        <v>0.33333333333333331</v>
      </c>
      <c r="K121" s="8"/>
    </row>
    <row r="122" spans="1:11" ht="17" customHeight="1" thickBot="1" x14ac:dyDescent="0.4">
      <c r="A122" s="103" t="s">
        <v>762</v>
      </c>
      <c r="B122" s="104" t="s">
        <v>801</v>
      </c>
      <c r="C122" s="49" t="s">
        <v>297</v>
      </c>
      <c r="D122" s="49" t="s">
        <v>472</v>
      </c>
      <c r="E122" s="26" t="s">
        <v>475</v>
      </c>
      <c r="F122" s="28" t="s">
        <v>21</v>
      </c>
      <c r="G122" s="82">
        <v>13.700794799999999</v>
      </c>
      <c r="H122" s="28">
        <v>348</v>
      </c>
      <c r="I122" s="28"/>
      <c r="J122" s="257">
        <v>1</v>
      </c>
      <c r="K122" s="28" t="s">
        <v>476</v>
      </c>
    </row>
    <row r="123" spans="1:11" ht="17" customHeight="1" thickBot="1" x14ac:dyDescent="0.4">
      <c r="A123" s="103"/>
      <c r="B123" s="104"/>
      <c r="C123" s="49" t="s">
        <v>297</v>
      </c>
      <c r="D123" s="49" t="s">
        <v>472</v>
      </c>
      <c r="E123" s="26" t="s">
        <v>473</v>
      </c>
      <c r="F123" s="28" t="s">
        <v>21</v>
      </c>
      <c r="G123" s="82">
        <v>14.3307164</v>
      </c>
      <c r="H123" s="28">
        <v>364</v>
      </c>
      <c r="I123" s="28"/>
      <c r="J123" s="257">
        <v>1</v>
      </c>
      <c r="K123" s="28" t="s">
        <v>474</v>
      </c>
    </row>
    <row r="124" spans="1:11" ht="17" customHeight="1" thickBot="1" x14ac:dyDescent="0.4">
      <c r="A124" s="103"/>
      <c r="B124" s="104"/>
      <c r="C124" s="49"/>
      <c r="D124" s="49"/>
      <c r="E124" s="26"/>
      <c r="F124" s="28"/>
      <c r="G124" s="82"/>
      <c r="H124" s="28"/>
      <c r="I124" s="28"/>
      <c r="J124" s="255">
        <f>AVERAGE(J122:J123)</f>
        <v>1</v>
      </c>
      <c r="K124" s="28"/>
    </row>
    <row r="125" spans="1:11" ht="17" customHeight="1" thickBot="1" x14ac:dyDescent="0.4">
      <c r="A125" s="103" t="s">
        <v>802</v>
      </c>
      <c r="B125" s="104" t="s">
        <v>693</v>
      </c>
      <c r="C125" s="48" t="s">
        <v>297</v>
      </c>
      <c r="D125" s="48" t="s">
        <v>693</v>
      </c>
      <c r="E125" s="5" t="s">
        <v>691</v>
      </c>
      <c r="F125" s="11" t="s">
        <v>21</v>
      </c>
      <c r="G125" s="83">
        <v>13.6614247</v>
      </c>
      <c r="H125" s="9">
        <v>347</v>
      </c>
      <c r="I125" s="9"/>
      <c r="J125" s="259">
        <v>1</v>
      </c>
      <c r="K125" s="9"/>
    </row>
    <row r="126" spans="1:11" ht="17" customHeight="1" thickBot="1" x14ac:dyDescent="0.4">
      <c r="A126" s="103"/>
      <c r="B126" s="104"/>
      <c r="C126" s="48" t="s">
        <v>297</v>
      </c>
      <c r="D126" s="48" t="s">
        <v>693</v>
      </c>
      <c r="E126" s="2" t="s">
        <v>694</v>
      </c>
      <c r="F126" s="52" t="s">
        <v>21</v>
      </c>
      <c r="G126" s="81">
        <v>14.094495799999999</v>
      </c>
      <c r="H126" s="8">
        <v>358</v>
      </c>
      <c r="I126" s="8"/>
      <c r="J126" s="256">
        <v>1</v>
      </c>
      <c r="K126" s="8"/>
    </row>
    <row r="127" spans="1:11" ht="17" customHeight="1" thickBot="1" x14ac:dyDescent="0.4">
      <c r="A127" s="103"/>
      <c r="B127" s="104"/>
      <c r="C127" s="48" t="s">
        <v>297</v>
      </c>
      <c r="D127" s="48" t="s">
        <v>693</v>
      </c>
      <c r="E127" s="2" t="s">
        <v>690</v>
      </c>
      <c r="F127" s="10" t="s">
        <v>21</v>
      </c>
      <c r="G127" s="81">
        <v>23.2677291</v>
      </c>
      <c r="H127" s="8">
        <v>591</v>
      </c>
      <c r="I127" s="8"/>
      <c r="J127" s="256">
        <v>0</v>
      </c>
      <c r="K127" s="8"/>
    </row>
    <row r="128" spans="1:11" ht="17" customHeight="1" thickBot="1" x14ac:dyDescent="0.4">
      <c r="A128" s="103"/>
      <c r="B128" s="104"/>
      <c r="C128" s="48"/>
      <c r="D128" s="48"/>
      <c r="E128" s="2"/>
      <c r="F128" s="10"/>
      <c r="G128" s="81"/>
      <c r="H128" s="8"/>
      <c r="I128" s="8"/>
      <c r="J128" s="255">
        <f>AVERAGE(J125:J127)</f>
        <v>0.66666666666666663</v>
      </c>
      <c r="K128" s="8"/>
    </row>
    <row r="129" spans="1:11" ht="17" customHeight="1" thickBot="1" x14ac:dyDescent="0.4">
      <c r="A129" s="103" t="s">
        <v>762</v>
      </c>
      <c r="B129" s="104" t="s">
        <v>803</v>
      </c>
      <c r="C129" s="47" t="s">
        <v>297</v>
      </c>
      <c r="D129" s="47" t="s">
        <v>469</v>
      </c>
      <c r="E129" s="21" t="s">
        <v>470</v>
      </c>
      <c r="F129" s="24" t="s">
        <v>21</v>
      </c>
      <c r="G129" s="80">
        <v>10.9448878</v>
      </c>
      <c r="H129" s="24">
        <v>278</v>
      </c>
      <c r="I129" s="24"/>
      <c r="J129" s="254">
        <v>3</v>
      </c>
      <c r="K129" s="24" t="s">
        <v>471</v>
      </c>
    </row>
    <row r="130" spans="1:11" ht="17" customHeight="1" thickBot="1" x14ac:dyDescent="0.4">
      <c r="A130" s="103"/>
      <c r="B130" s="104"/>
      <c r="C130" s="47" t="s">
        <v>297</v>
      </c>
      <c r="D130" s="47" t="s">
        <v>469</v>
      </c>
      <c r="E130" s="21" t="s">
        <v>695</v>
      </c>
      <c r="F130" s="22" t="s">
        <v>21</v>
      </c>
      <c r="G130" s="80">
        <v>12.1653609</v>
      </c>
      <c r="H130" s="24">
        <v>309</v>
      </c>
      <c r="I130" s="24"/>
      <c r="J130" s="254">
        <v>1</v>
      </c>
      <c r="K130" s="24"/>
    </row>
    <row r="131" spans="1:11" ht="17" customHeight="1" thickBot="1" x14ac:dyDescent="0.4">
      <c r="A131" s="103"/>
      <c r="B131" s="104"/>
      <c r="C131" s="47"/>
      <c r="D131" s="47"/>
      <c r="E131" s="21"/>
      <c r="F131" s="22"/>
      <c r="G131" s="80"/>
      <c r="H131" s="24"/>
      <c r="I131" s="24"/>
      <c r="J131" s="255">
        <f>AVERAGE(J129:J130)</f>
        <v>2</v>
      </c>
      <c r="K131" s="24"/>
    </row>
    <row r="132" spans="1:11" ht="17" customHeight="1" thickBot="1" x14ac:dyDescent="0.4">
      <c r="A132" s="103"/>
      <c r="B132" s="104" t="s">
        <v>804</v>
      </c>
      <c r="C132" s="48" t="s">
        <v>297</v>
      </c>
      <c r="D132" s="48" t="s">
        <v>465</v>
      </c>
      <c r="E132" s="48" t="s">
        <v>467</v>
      </c>
      <c r="F132" s="52" t="s">
        <v>21</v>
      </c>
      <c r="G132" s="81">
        <v>8.1102405999999991</v>
      </c>
      <c r="H132" s="8">
        <v>206</v>
      </c>
      <c r="I132" s="8"/>
      <c r="J132" s="256">
        <v>3</v>
      </c>
      <c r="K132" s="8"/>
    </row>
    <row r="133" spans="1:11" ht="17" customHeight="1" thickBot="1" x14ac:dyDescent="0.4">
      <c r="A133" s="103"/>
      <c r="B133" s="104"/>
      <c r="C133" s="48" t="s">
        <v>297</v>
      </c>
      <c r="D133" s="48" t="s">
        <v>465</v>
      </c>
      <c r="E133" s="3" t="s">
        <v>468</v>
      </c>
      <c r="F133" s="10" t="s">
        <v>27</v>
      </c>
      <c r="G133" s="90">
        <v>11.299218699999999</v>
      </c>
      <c r="H133" s="10">
        <v>287</v>
      </c>
      <c r="I133" s="10"/>
      <c r="J133" s="263">
        <v>3</v>
      </c>
      <c r="K133" s="8" t="s">
        <v>466</v>
      </c>
    </row>
    <row r="134" spans="1:11" ht="17" customHeight="1" thickBot="1" x14ac:dyDescent="0.4">
      <c r="A134" s="103"/>
      <c r="B134" s="104"/>
      <c r="C134" s="48"/>
      <c r="D134" s="48"/>
      <c r="E134" s="3"/>
      <c r="F134" s="10"/>
      <c r="G134" s="90"/>
      <c r="H134" s="10"/>
      <c r="I134" s="10"/>
      <c r="J134" s="262">
        <f>AVERAGE(J132:J133)</f>
        <v>3</v>
      </c>
      <c r="K134" s="8"/>
    </row>
    <row r="135" spans="1:11" ht="17" customHeight="1" thickBot="1" x14ac:dyDescent="0.4">
      <c r="A135" s="103"/>
      <c r="B135" s="104" t="s">
        <v>805</v>
      </c>
      <c r="C135" s="49" t="s">
        <v>297</v>
      </c>
      <c r="D135" s="49" t="s">
        <v>461</v>
      </c>
      <c r="E135" s="26" t="s">
        <v>462</v>
      </c>
      <c r="F135" s="29" t="s">
        <v>21</v>
      </c>
      <c r="G135" s="82">
        <v>17.244103799999998</v>
      </c>
      <c r="H135" s="28">
        <v>438</v>
      </c>
      <c r="I135" s="28"/>
      <c r="J135" s="257">
        <v>1</v>
      </c>
      <c r="K135" s="28"/>
    </row>
    <row r="136" spans="1:11" ht="17" customHeight="1" thickBot="1" x14ac:dyDescent="0.4">
      <c r="A136" s="103"/>
      <c r="B136" s="104"/>
      <c r="C136" s="49" t="s">
        <v>297</v>
      </c>
      <c r="D136" s="49" t="s">
        <v>461</v>
      </c>
      <c r="E136" s="26" t="s">
        <v>464</v>
      </c>
      <c r="F136" s="29" t="s">
        <v>21</v>
      </c>
      <c r="G136" s="82">
        <v>22.5196972</v>
      </c>
      <c r="H136" s="28">
        <v>572</v>
      </c>
      <c r="I136" s="28"/>
      <c r="J136" s="257">
        <v>0</v>
      </c>
      <c r="K136" s="28"/>
    </row>
    <row r="137" spans="1:11" ht="17" customHeight="1" thickBot="1" x14ac:dyDescent="0.4">
      <c r="A137" s="103"/>
      <c r="B137" s="104"/>
      <c r="C137" s="49" t="s">
        <v>297</v>
      </c>
      <c r="D137" s="49" t="s">
        <v>461</v>
      </c>
      <c r="E137" s="26" t="s">
        <v>463</v>
      </c>
      <c r="F137" s="28" t="s">
        <v>21</v>
      </c>
      <c r="G137" s="82">
        <v>23.976390899999998</v>
      </c>
      <c r="H137" s="28">
        <v>609</v>
      </c>
      <c r="I137" s="28"/>
      <c r="J137" s="257">
        <v>0</v>
      </c>
      <c r="K137" s="28"/>
    </row>
    <row r="138" spans="1:11" ht="17" customHeight="1" thickBot="1" x14ac:dyDescent="0.4">
      <c r="A138" s="103"/>
      <c r="B138" s="104"/>
      <c r="C138" s="49"/>
      <c r="D138" s="49"/>
      <c r="E138" s="26"/>
      <c r="F138" s="28"/>
      <c r="G138" s="82"/>
      <c r="H138" s="28"/>
      <c r="I138" s="28"/>
      <c r="J138" s="255">
        <f>AVERAGE(J135:J137)</f>
        <v>0.33333333333333331</v>
      </c>
      <c r="K138" s="28"/>
    </row>
    <row r="139" spans="1:11" ht="17" customHeight="1" thickBot="1" x14ac:dyDescent="0.4">
      <c r="A139" s="103"/>
      <c r="B139" s="104" t="s">
        <v>806</v>
      </c>
      <c r="C139" s="48" t="s">
        <v>297</v>
      </c>
      <c r="D139" s="48" t="s">
        <v>457</v>
      </c>
      <c r="E139" s="5" t="s">
        <v>459</v>
      </c>
      <c r="F139" s="9" t="s">
        <v>21</v>
      </c>
      <c r="G139" s="83">
        <v>10.5511868</v>
      </c>
      <c r="H139" s="9">
        <v>268</v>
      </c>
      <c r="I139" s="9"/>
      <c r="J139" s="259">
        <v>3</v>
      </c>
      <c r="K139" s="9" t="s">
        <v>460</v>
      </c>
    </row>
    <row r="140" spans="1:11" ht="17" customHeight="1" thickBot="1" x14ac:dyDescent="0.4">
      <c r="A140" s="103"/>
      <c r="B140" s="104"/>
      <c r="C140" s="48" t="s">
        <v>297</v>
      </c>
      <c r="D140" s="48" t="s">
        <v>457</v>
      </c>
      <c r="E140" s="2" t="s">
        <v>434</v>
      </c>
      <c r="F140" s="8" t="s">
        <v>21</v>
      </c>
      <c r="G140" s="81">
        <v>22.992138399999998</v>
      </c>
      <c r="H140" s="8">
        <v>584</v>
      </c>
      <c r="I140" s="8"/>
      <c r="J140" s="256">
        <v>0</v>
      </c>
      <c r="K140" s="8" t="s">
        <v>458</v>
      </c>
    </row>
    <row r="141" spans="1:11" ht="17" customHeight="1" thickBot="1" x14ac:dyDescent="0.4">
      <c r="A141" s="103"/>
      <c r="B141" s="104"/>
      <c r="C141" s="48"/>
      <c r="D141" s="48"/>
      <c r="E141" s="2"/>
      <c r="F141" s="8"/>
      <c r="G141" s="81"/>
      <c r="H141" s="8"/>
      <c r="I141" s="8"/>
      <c r="J141" s="255">
        <f>AVERAGE(J139:J140)</f>
        <v>1.5</v>
      </c>
      <c r="K141" s="8"/>
    </row>
    <row r="142" spans="1:11" ht="17" customHeight="1" thickBot="1" x14ac:dyDescent="0.4">
      <c r="A142" s="103" t="s">
        <v>762</v>
      </c>
      <c r="B142" s="104" t="s">
        <v>807</v>
      </c>
      <c r="C142" s="47" t="s">
        <v>297</v>
      </c>
      <c r="D142" s="47" t="s">
        <v>452</v>
      </c>
      <c r="E142" s="21" t="s">
        <v>434</v>
      </c>
      <c r="F142" s="24" t="s">
        <v>21</v>
      </c>
      <c r="G142" s="80">
        <v>22.992138399999998</v>
      </c>
      <c r="H142" s="24">
        <v>584</v>
      </c>
      <c r="I142" s="24"/>
      <c r="J142" s="254">
        <v>0</v>
      </c>
      <c r="K142" s="24" t="s">
        <v>435</v>
      </c>
    </row>
    <row r="143" spans="1:11" ht="17" customHeight="1" thickBot="1" x14ac:dyDescent="0.4">
      <c r="A143" s="103"/>
      <c r="B143" s="104"/>
      <c r="C143" s="47" t="s">
        <v>297</v>
      </c>
      <c r="D143" s="47" t="s">
        <v>452</v>
      </c>
      <c r="E143" s="21" t="s">
        <v>455</v>
      </c>
      <c r="F143" s="24" t="s">
        <v>21</v>
      </c>
      <c r="G143" s="80">
        <v>25.787415499999998</v>
      </c>
      <c r="H143" s="24">
        <v>655</v>
      </c>
      <c r="I143" s="24"/>
      <c r="J143" s="254">
        <v>0</v>
      </c>
      <c r="K143" s="24" t="s">
        <v>456</v>
      </c>
    </row>
    <row r="144" spans="1:11" ht="17" customHeight="1" thickBot="1" x14ac:dyDescent="0.4">
      <c r="A144" s="103"/>
      <c r="B144" s="104"/>
      <c r="C144" s="47" t="s">
        <v>297</v>
      </c>
      <c r="D144" s="47" t="s">
        <v>452</v>
      </c>
      <c r="E144" s="21" t="s">
        <v>453</v>
      </c>
      <c r="F144" s="24" t="s">
        <v>21</v>
      </c>
      <c r="G144" s="80">
        <v>28.307101899999999</v>
      </c>
      <c r="H144" s="24">
        <v>719</v>
      </c>
      <c r="I144" s="24"/>
      <c r="J144" s="254">
        <v>0</v>
      </c>
      <c r="K144" s="24" t="s">
        <v>454</v>
      </c>
    </row>
    <row r="145" spans="1:11" ht="17" customHeight="1" thickBot="1" x14ac:dyDescent="0.4">
      <c r="A145" s="103"/>
      <c r="B145" s="104"/>
      <c r="C145" s="47"/>
      <c r="D145" s="47"/>
      <c r="E145" s="21"/>
      <c r="F145" s="24"/>
      <c r="G145" s="80"/>
      <c r="H145" s="24"/>
      <c r="I145" s="24"/>
      <c r="J145" s="255">
        <f>AVERAGE(J142:J144)</f>
        <v>0</v>
      </c>
      <c r="K145" s="24"/>
    </row>
    <row r="146" spans="1:11" ht="17" customHeight="1" thickBot="1" x14ac:dyDescent="0.4">
      <c r="A146" s="103" t="s">
        <v>762</v>
      </c>
      <c r="B146" s="104" t="s">
        <v>808</v>
      </c>
      <c r="C146" s="48" t="s">
        <v>297</v>
      </c>
      <c r="D146" s="48" t="s">
        <v>447</v>
      </c>
      <c r="E146" s="2" t="s">
        <v>448</v>
      </c>
      <c r="F146" s="8" t="s">
        <v>21</v>
      </c>
      <c r="G146" s="81">
        <v>9.8425250000000002</v>
      </c>
      <c r="H146" s="8">
        <v>250</v>
      </c>
      <c r="I146" s="8"/>
      <c r="J146" s="256">
        <v>3</v>
      </c>
      <c r="K146" s="8" t="s">
        <v>449</v>
      </c>
    </row>
    <row r="147" spans="1:11" ht="17" customHeight="1" thickBot="1" x14ac:dyDescent="0.4">
      <c r="A147" s="103"/>
      <c r="B147" s="104"/>
      <c r="C147" s="48" t="s">
        <v>297</v>
      </c>
      <c r="D147" s="48" t="s">
        <v>447</v>
      </c>
      <c r="E147" s="5" t="s">
        <v>450</v>
      </c>
      <c r="F147" s="9" t="s">
        <v>21</v>
      </c>
      <c r="G147" s="83">
        <v>10.2755961</v>
      </c>
      <c r="H147" s="9">
        <v>261</v>
      </c>
      <c r="I147" s="9"/>
      <c r="J147" s="259">
        <v>3</v>
      </c>
      <c r="K147" s="9" t="s">
        <v>451</v>
      </c>
    </row>
    <row r="148" spans="1:11" ht="17" customHeight="1" thickBot="1" x14ac:dyDescent="0.4">
      <c r="A148" s="103"/>
      <c r="B148" s="104"/>
      <c r="C148" s="48"/>
      <c r="D148" s="48"/>
      <c r="E148" s="5"/>
      <c r="F148" s="9"/>
      <c r="G148" s="83"/>
      <c r="H148" s="9"/>
      <c r="I148" s="9"/>
      <c r="J148" s="255">
        <f>AVERAGE(J146:J147)</f>
        <v>3</v>
      </c>
      <c r="K148" s="9"/>
    </row>
    <row r="149" spans="1:11" ht="17" customHeight="1" thickBot="1" x14ac:dyDescent="0.4">
      <c r="A149" s="103"/>
      <c r="B149" s="104" t="s">
        <v>809</v>
      </c>
      <c r="C149" s="49" t="s">
        <v>297</v>
      </c>
      <c r="D149" s="49" t="s">
        <v>442</v>
      </c>
      <c r="E149" s="26" t="s">
        <v>443</v>
      </c>
      <c r="F149" s="29" t="s">
        <v>27</v>
      </c>
      <c r="G149" s="82">
        <v>14.8425277</v>
      </c>
      <c r="H149" s="28">
        <v>377</v>
      </c>
      <c r="I149" s="28"/>
      <c r="J149" s="257">
        <v>1</v>
      </c>
      <c r="K149" s="28"/>
    </row>
    <row r="150" spans="1:11" ht="17" customHeight="1" thickBot="1" x14ac:dyDescent="0.4">
      <c r="A150" s="103"/>
      <c r="B150" s="104"/>
      <c r="C150" s="49" t="s">
        <v>297</v>
      </c>
      <c r="D150" s="49" t="s">
        <v>442</v>
      </c>
      <c r="E150" s="26" t="s">
        <v>446</v>
      </c>
      <c r="F150" s="29" t="s">
        <v>21</v>
      </c>
      <c r="G150" s="82">
        <v>18.464576900000001</v>
      </c>
      <c r="H150" s="28">
        <v>469</v>
      </c>
      <c r="I150" s="28"/>
      <c r="J150" s="257">
        <v>1</v>
      </c>
      <c r="K150" s="28"/>
    </row>
    <row r="151" spans="1:11" ht="17" customHeight="1" thickBot="1" x14ac:dyDescent="0.4">
      <c r="A151" s="103"/>
      <c r="B151" s="104"/>
      <c r="C151" s="49" t="s">
        <v>297</v>
      </c>
      <c r="D151" s="49" t="s">
        <v>442</v>
      </c>
      <c r="E151" s="26" t="s">
        <v>445</v>
      </c>
      <c r="F151" s="29" t="s">
        <v>21</v>
      </c>
      <c r="G151" s="82">
        <v>22.204736399999998</v>
      </c>
      <c r="H151" s="28">
        <v>564</v>
      </c>
      <c r="I151" s="28"/>
      <c r="J151" s="257">
        <v>0</v>
      </c>
      <c r="K151" s="28"/>
    </row>
    <row r="152" spans="1:11" ht="17" customHeight="1" thickBot="1" x14ac:dyDescent="0.4">
      <c r="A152" s="103"/>
      <c r="B152" s="104"/>
      <c r="C152" s="49" t="s">
        <v>297</v>
      </c>
      <c r="D152" s="49" t="s">
        <v>442</v>
      </c>
      <c r="E152" s="26" t="s">
        <v>444</v>
      </c>
      <c r="F152" s="29" t="s">
        <v>21</v>
      </c>
      <c r="G152" s="82">
        <v>22.834657999999997</v>
      </c>
      <c r="H152" s="28">
        <v>580</v>
      </c>
      <c r="I152" s="28"/>
      <c r="J152" s="257">
        <v>0</v>
      </c>
      <c r="K152" s="28"/>
    </row>
    <row r="153" spans="1:11" ht="17" customHeight="1" thickBot="1" x14ac:dyDescent="0.4">
      <c r="A153" s="103"/>
      <c r="B153" s="104"/>
      <c r="C153" s="49" t="s">
        <v>297</v>
      </c>
      <c r="D153" s="49" t="s">
        <v>442</v>
      </c>
      <c r="E153" s="26" t="s">
        <v>327</v>
      </c>
      <c r="F153" s="29" t="s">
        <v>21</v>
      </c>
      <c r="G153" s="82">
        <v>23.8976507</v>
      </c>
      <c r="H153" s="28">
        <v>607</v>
      </c>
      <c r="I153" s="28"/>
      <c r="J153" s="257">
        <v>0</v>
      </c>
      <c r="K153" s="28"/>
    </row>
    <row r="154" spans="1:11" ht="17" customHeight="1" thickBot="1" x14ac:dyDescent="0.4">
      <c r="A154" s="103"/>
      <c r="B154" s="104"/>
      <c r="C154" s="49"/>
      <c r="D154" s="49"/>
      <c r="E154" s="26"/>
      <c r="F154" s="29"/>
      <c r="G154" s="82"/>
      <c r="H154" s="28"/>
      <c r="I154" s="28"/>
      <c r="J154" s="255">
        <f>AVERAGE(J149:J153)</f>
        <v>0.4</v>
      </c>
      <c r="K154" s="28"/>
    </row>
    <row r="155" spans="1:11" ht="17" customHeight="1" thickBot="1" x14ac:dyDescent="0.4">
      <c r="A155" s="103" t="s">
        <v>762</v>
      </c>
      <c r="B155" s="104" t="s">
        <v>438</v>
      </c>
      <c r="C155" s="48" t="s">
        <v>297</v>
      </c>
      <c r="D155" s="48" t="s">
        <v>438</v>
      </c>
      <c r="E155" s="5" t="s">
        <v>440</v>
      </c>
      <c r="F155" s="9" t="s">
        <v>21</v>
      </c>
      <c r="G155" s="83">
        <v>10.2755961</v>
      </c>
      <c r="H155" s="9">
        <v>261</v>
      </c>
      <c r="I155" s="9"/>
      <c r="J155" s="259">
        <v>3</v>
      </c>
      <c r="K155" s="9" t="s">
        <v>441</v>
      </c>
    </row>
    <row r="156" spans="1:11" ht="17" customHeight="1" thickBot="1" x14ac:dyDescent="0.4">
      <c r="A156" s="103"/>
      <c r="B156" s="104"/>
      <c r="C156" s="48" t="s">
        <v>297</v>
      </c>
      <c r="D156" s="48" t="s">
        <v>438</v>
      </c>
      <c r="E156" s="2" t="s">
        <v>439</v>
      </c>
      <c r="F156" s="8" t="s">
        <v>21</v>
      </c>
      <c r="G156" s="81">
        <v>22.992138399999998</v>
      </c>
      <c r="H156" s="8">
        <v>584</v>
      </c>
      <c r="I156" s="8"/>
      <c r="J156" s="256">
        <v>0</v>
      </c>
      <c r="K156" s="8" t="s">
        <v>435</v>
      </c>
    </row>
    <row r="157" spans="1:11" ht="17" customHeight="1" thickBot="1" x14ac:dyDescent="0.4">
      <c r="A157" s="103"/>
      <c r="B157" s="104"/>
      <c r="C157" s="48"/>
      <c r="D157" s="48"/>
      <c r="E157" s="2"/>
      <c r="F157" s="8"/>
      <c r="G157" s="81"/>
      <c r="H157" s="8"/>
      <c r="I157" s="8"/>
      <c r="J157" s="255">
        <f>AVERAGE(J155:J156)</f>
        <v>1.5</v>
      </c>
      <c r="K157" s="8"/>
    </row>
    <row r="158" spans="1:11" ht="17" customHeight="1" thickBot="1" x14ac:dyDescent="0.4">
      <c r="A158" s="113"/>
      <c r="B158" s="114" t="s">
        <v>890</v>
      </c>
      <c r="C158" s="47" t="s">
        <v>111</v>
      </c>
      <c r="D158" s="47" t="s">
        <v>60</v>
      </c>
      <c r="E158" s="21" t="s">
        <v>64</v>
      </c>
      <c r="F158" s="22" t="s">
        <v>21</v>
      </c>
      <c r="G158" s="80">
        <v>2.3228358999999998</v>
      </c>
      <c r="H158" s="24">
        <v>59</v>
      </c>
      <c r="I158" s="24"/>
      <c r="J158" s="254">
        <v>3</v>
      </c>
      <c r="K158" s="24"/>
    </row>
    <row r="159" spans="1:11" ht="17" customHeight="1" thickBot="1" x14ac:dyDescent="0.4">
      <c r="A159" s="113"/>
      <c r="B159" s="114"/>
      <c r="C159" s="47" t="s">
        <v>111</v>
      </c>
      <c r="D159" s="47" t="s">
        <v>60</v>
      </c>
      <c r="E159" s="21" t="s">
        <v>63</v>
      </c>
      <c r="F159" s="22" t="s">
        <v>21</v>
      </c>
      <c r="G159" s="80">
        <v>3.3464584999999998</v>
      </c>
      <c r="H159" s="24">
        <v>85</v>
      </c>
      <c r="I159" s="24"/>
      <c r="J159" s="254">
        <v>3</v>
      </c>
      <c r="K159" s="24"/>
    </row>
    <row r="160" spans="1:11" ht="17" customHeight="1" thickBot="1" x14ac:dyDescent="0.4">
      <c r="A160" s="113"/>
      <c r="B160" s="114"/>
      <c r="C160" s="47" t="s">
        <v>111</v>
      </c>
      <c r="D160" s="47" t="s">
        <v>60</v>
      </c>
      <c r="E160" s="21" t="s">
        <v>62</v>
      </c>
      <c r="F160" s="22" t="s">
        <v>21</v>
      </c>
      <c r="G160" s="80">
        <v>7.4803189999999997</v>
      </c>
      <c r="H160" s="24">
        <v>190</v>
      </c>
      <c r="I160" s="24"/>
      <c r="J160" s="254">
        <v>3</v>
      </c>
      <c r="K160" s="24"/>
    </row>
    <row r="161" spans="1:11" ht="17" customHeight="1" thickBot="1" x14ac:dyDescent="0.4">
      <c r="A161" s="113"/>
      <c r="B161" s="114"/>
      <c r="C161" s="47" t="s">
        <v>111</v>
      </c>
      <c r="D161" s="47" t="s">
        <v>60</v>
      </c>
      <c r="E161" s="21" t="s">
        <v>61</v>
      </c>
      <c r="F161" s="22" t="s">
        <v>21</v>
      </c>
      <c r="G161" s="80">
        <v>11.299218699999999</v>
      </c>
      <c r="H161" s="24">
        <v>287</v>
      </c>
      <c r="I161" s="24"/>
      <c r="J161" s="254">
        <v>3</v>
      </c>
      <c r="K161" s="24"/>
    </row>
    <row r="162" spans="1:11" ht="17" customHeight="1" thickBot="1" x14ac:dyDescent="0.4">
      <c r="A162" s="113"/>
      <c r="B162" s="114"/>
      <c r="C162" s="47"/>
      <c r="D162" s="47"/>
      <c r="E162" s="21"/>
      <c r="F162" s="22"/>
      <c r="G162" s="80"/>
      <c r="H162" s="24"/>
      <c r="I162" s="24"/>
      <c r="J162" s="255">
        <f>AVERAGE(J158:J161)</f>
        <v>3</v>
      </c>
      <c r="K162" s="24"/>
    </row>
    <row r="163" spans="1:11" ht="17" customHeight="1" thickBot="1" x14ac:dyDescent="0.4">
      <c r="A163" s="103"/>
      <c r="B163" s="104" t="s">
        <v>689</v>
      </c>
      <c r="C163" s="48" t="s">
        <v>297</v>
      </c>
      <c r="D163" s="48" t="s">
        <v>689</v>
      </c>
      <c r="E163" s="2" t="s">
        <v>692</v>
      </c>
      <c r="F163" s="10" t="s">
        <v>21</v>
      </c>
      <c r="G163" s="81">
        <v>9.3307137000000004</v>
      </c>
      <c r="H163" s="8">
        <v>237</v>
      </c>
      <c r="I163" s="8"/>
      <c r="J163" s="256">
        <v>3</v>
      </c>
      <c r="K163" s="8"/>
    </row>
    <row r="164" spans="1:11" ht="17" customHeight="1" thickBot="1" x14ac:dyDescent="0.4">
      <c r="A164" s="103"/>
      <c r="B164" s="104"/>
      <c r="C164" s="48" t="s">
        <v>297</v>
      </c>
      <c r="D164" s="48" t="s">
        <v>689</v>
      </c>
      <c r="E164" s="5" t="s">
        <v>691</v>
      </c>
      <c r="F164" s="10" t="s">
        <v>21</v>
      </c>
      <c r="G164" s="83">
        <v>13.6614247</v>
      </c>
      <c r="H164" s="9">
        <v>347</v>
      </c>
      <c r="I164" s="9"/>
      <c r="J164" s="259">
        <v>1</v>
      </c>
      <c r="K164" s="9"/>
    </row>
    <row r="165" spans="1:11" ht="17" customHeight="1" thickBot="1" x14ac:dyDescent="0.4">
      <c r="A165" s="103"/>
      <c r="B165" s="104"/>
      <c r="C165" s="48" t="s">
        <v>297</v>
      </c>
      <c r="D165" s="48" t="s">
        <v>689</v>
      </c>
      <c r="E165" s="2" t="s">
        <v>690</v>
      </c>
      <c r="F165" s="10" t="s">
        <v>21</v>
      </c>
      <c r="G165" s="81">
        <v>23.2677291</v>
      </c>
      <c r="H165" s="8">
        <v>591</v>
      </c>
      <c r="I165" s="8"/>
      <c r="J165" s="256">
        <v>0</v>
      </c>
      <c r="K165" s="8"/>
    </row>
    <row r="166" spans="1:11" ht="17" customHeight="1" thickBot="1" x14ac:dyDescent="0.4">
      <c r="A166" s="103"/>
      <c r="B166" s="104"/>
      <c r="C166" s="48"/>
      <c r="D166" s="48"/>
      <c r="E166" s="2"/>
      <c r="F166" s="10"/>
      <c r="G166" s="81"/>
      <c r="H166" s="8"/>
      <c r="I166" s="8"/>
      <c r="J166" s="255">
        <f>AVERAGE(J163:J165)</f>
        <v>1.3333333333333333</v>
      </c>
      <c r="K166" s="8"/>
    </row>
    <row r="167" spans="1:11" ht="17" customHeight="1" thickBot="1" x14ac:dyDescent="0.4">
      <c r="A167" s="103"/>
      <c r="B167" s="104" t="s">
        <v>810</v>
      </c>
      <c r="C167" s="49" t="s">
        <v>297</v>
      </c>
      <c r="D167" s="49" t="s">
        <v>433</v>
      </c>
      <c r="E167" s="26" t="s">
        <v>436</v>
      </c>
      <c r="F167" s="28" t="s">
        <v>21</v>
      </c>
      <c r="G167" s="82">
        <v>11.574809399999999</v>
      </c>
      <c r="H167" s="28">
        <v>294</v>
      </c>
      <c r="I167" s="28"/>
      <c r="J167" s="257">
        <v>1</v>
      </c>
      <c r="K167" s="28" t="s">
        <v>437</v>
      </c>
    </row>
    <row r="168" spans="1:11" ht="17" customHeight="1" thickBot="1" x14ac:dyDescent="0.4">
      <c r="A168" s="103"/>
      <c r="B168" s="104"/>
      <c r="C168" s="49" t="s">
        <v>297</v>
      </c>
      <c r="D168" s="49" t="s">
        <v>433</v>
      </c>
      <c r="E168" s="26" t="s">
        <v>434</v>
      </c>
      <c r="F168" s="28" t="s">
        <v>21</v>
      </c>
      <c r="G168" s="82">
        <v>22.992138399999998</v>
      </c>
      <c r="H168" s="28">
        <v>584</v>
      </c>
      <c r="I168" s="28"/>
      <c r="J168" s="257">
        <v>0</v>
      </c>
      <c r="K168" s="28" t="s">
        <v>435</v>
      </c>
    </row>
    <row r="169" spans="1:11" ht="17" customHeight="1" thickBot="1" x14ac:dyDescent="0.4">
      <c r="A169" s="103"/>
      <c r="B169" s="104"/>
      <c r="C169" s="49"/>
      <c r="D169" s="49"/>
      <c r="E169" s="26"/>
      <c r="F169" s="28"/>
      <c r="G169" s="82"/>
      <c r="H169" s="28"/>
      <c r="I169" s="28"/>
      <c r="J169" s="255">
        <f>AVERAGE(J167:J168)</f>
        <v>0.5</v>
      </c>
      <c r="K169" s="28"/>
    </row>
    <row r="170" spans="1:11" ht="17" customHeight="1" thickBot="1" x14ac:dyDescent="0.4">
      <c r="A170" s="103"/>
      <c r="B170" s="104" t="s">
        <v>811</v>
      </c>
      <c r="C170" s="48" t="s">
        <v>297</v>
      </c>
      <c r="D170" s="48" t="s">
        <v>430</v>
      </c>
      <c r="E170" s="2" t="s">
        <v>431</v>
      </c>
      <c r="F170" s="10" t="s">
        <v>21</v>
      </c>
      <c r="G170" s="81">
        <v>9.0944930999999993</v>
      </c>
      <c r="H170" s="8">
        <v>231</v>
      </c>
      <c r="I170" s="8"/>
      <c r="J170" s="256">
        <v>3</v>
      </c>
      <c r="K170" s="8"/>
    </row>
    <row r="171" spans="1:11" ht="17" customHeight="1" thickBot="1" x14ac:dyDescent="0.4">
      <c r="A171" s="103"/>
      <c r="B171" s="104"/>
      <c r="C171" s="48" t="s">
        <v>297</v>
      </c>
      <c r="D171" s="48" t="s">
        <v>430</v>
      </c>
      <c r="E171" s="5" t="s">
        <v>61</v>
      </c>
      <c r="F171" s="11" t="s">
        <v>27</v>
      </c>
      <c r="G171" s="83">
        <v>11.811029999999999</v>
      </c>
      <c r="H171" s="9">
        <v>300</v>
      </c>
      <c r="I171" s="9"/>
      <c r="J171" s="259">
        <v>2</v>
      </c>
      <c r="K171" s="9"/>
    </row>
    <row r="172" spans="1:11" ht="17" customHeight="1" thickBot="1" x14ac:dyDescent="0.4">
      <c r="A172" s="103"/>
      <c r="B172" s="104"/>
      <c r="C172" s="48" t="s">
        <v>297</v>
      </c>
      <c r="D172" s="48" t="s">
        <v>430</v>
      </c>
      <c r="E172" s="2" t="s">
        <v>413</v>
      </c>
      <c r="F172" s="10" t="s">
        <v>21</v>
      </c>
      <c r="G172" s="81">
        <v>25.0787537</v>
      </c>
      <c r="H172" s="8">
        <v>637</v>
      </c>
      <c r="I172" s="8"/>
      <c r="J172" s="256">
        <v>0</v>
      </c>
      <c r="K172" s="8"/>
    </row>
    <row r="173" spans="1:11" ht="17" customHeight="1" thickBot="1" x14ac:dyDescent="0.4">
      <c r="A173" s="103"/>
      <c r="B173" s="104"/>
      <c r="C173" s="48" t="s">
        <v>297</v>
      </c>
      <c r="D173" s="48" t="s">
        <v>430</v>
      </c>
      <c r="E173" s="5" t="s">
        <v>432</v>
      </c>
      <c r="F173" s="10" t="s">
        <v>21</v>
      </c>
      <c r="G173" s="83">
        <v>26.181116499999998</v>
      </c>
      <c r="H173" s="9">
        <v>665</v>
      </c>
      <c r="I173" s="9"/>
      <c r="J173" s="259">
        <v>0</v>
      </c>
      <c r="K173" s="9"/>
    </row>
    <row r="174" spans="1:11" ht="17" customHeight="1" thickBot="1" x14ac:dyDescent="0.4">
      <c r="A174" s="103"/>
      <c r="B174" s="104"/>
      <c r="C174" s="48"/>
      <c r="D174" s="48"/>
      <c r="E174" s="5"/>
      <c r="F174" s="11"/>
      <c r="G174" s="83"/>
      <c r="H174" s="9"/>
      <c r="I174" s="9"/>
      <c r="J174" s="255">
        <f>AVERAGE(J170:J173)</f>
        <v>1.25</v>
      </c>
      <c r="K174" s="9"/>
    </row>
    <row r="175" spans="1:11" ht="17" customHeight="1" thickBot="1" x14ac:dyDescent="0.4">
      <c r="A175" s="103"/>
      <c r="B175" s="104" t="s">
        <v>812</v>
      </c>
      <c r="C175" s="47" t="s">
        <v>297</v>
      </c>
      <c r="D175" s="47" t="s">
        <v>425</v>
      </c>
      <c r="E175" s="21" t="s">
        <v>428</v>
      </c>
      <c r="F175" s="24" t="s">
        <v>21</v>
      </c>
      <c r="G175" s="80">
        <v>5.8661449000000001</v>
      </c>
      <c r="H175" s="24">
        <v>149</v>
      </c>
      <c r="I175" s="24"/>
      <c r="J175" s="254">
        <v>3</v>
      </c>
      <c r="K175" s="24" t="s">
        <v>429</v>
      </c>
    </row>
    <row r="176" spans="1:11" ht="17" customHeight="1" thickBot="1" x14ac:dyDescent="0.4">
      <c r="A176" s="103"/>
      <c r="B176" s="104"/>
      <c r="C176" s="47" t="s">
        <v>297</v>
      </c>
      <c r="D176" s="47" t="s">
        <v>425</v>
      </c>
      <c r="E176" s="21" t="s">
        <v>426</v>
      </c>
      <c r="F176" s="22" t="s">
        <v>21</v>
      </c>
      <c r="G176" s="80">
        <v>14.3307164</v>
      </c>
      <c r="H176" s="24">
        <v>364</v>
      </c>
      <c r="I176" s="24"/>
      <c r="J176" s="254">
        <v>1</v>
      </c>
      <c r="K176" s="24" t="s">
        <v>427</v>
      </c>
    </row>
    <row r="177" spans="1:11" ht="17" customHeight="1" thickBot="1" x14ac:dyDescent="0.4">
      <c r="A177" s="103"/>
      <c r="B177" s="104"/>
      <c r="C177" s="47"/>
      <c r="D177" s="47"/>
      <c r="E177" s="21"/>
      <c r="F177" s="22"/>
      <c r="G177" s="80"/>
      <c r="H177" s="24"/>
      <c r="I177" s="24"/>
      <c r="J177" s="255">
        <f>AVERAGE(J175:J176)</f>
        <v>2</v>
      </c>
      <c r="K177" s="24"/>
    </row>
    <row r="178" spans="1:11" ht="17" customHeight="1" thickBot="1" x14ac:dyDescent="0.4">
      <c r="A178" s="103"/>
      <c r="B178" s="104" t="s">
        <v>420</v>
      </c>
      <c r="C178" s="48" t="s">
        <v>297</v>
      </c>
      <c r="D178" s="48" t="s">
        <v>420</v>
      </c>
      <c r="E178" s="2" t="s">
        <v>421</v>
      </c>
      <c r="F178" s="10" t="s">
        <v>21</v>
      </c>
      <c r="G178" s="81">
        <v>7.1653582</v>
      </c>
      <c r="H178" s="8">
        <v>182</v>
      </c>
      <c r="I178" s="8"/>
      <c r="J178" s="256">
        <v>3</v>
      </c>
      <c r="K178" s="8" t="s">
        <v>422</v>
      </c>
    </row>
    <row r="179" spans="1:11" ht="17" customHeight="1" thickBot="1" x14ac:dyDescent="0.4">
      <c r="A179" s="103"/>
      <c r="B179" s="104"/>
      <c r="C179" s="48" t="s">
        <v>297</v>
      </c>
      <c r="D179" s="48" t="s">
        <v>420</v>
      </c>
      <c r="E179" s="5" t="s">
        <v>423</v>
      </c>
      <c r="F179" s="10" t="s">
        <v>21</v>
      </c>
      <c r="G179" s="83">
        <v>24.8819032</v>
      </c>
      <c r="H179" s="9">
        <v>632</v>
      </c>
      <c r="I179" s="9"/>
      <c r="J179" s="259">
        <v>0</v>
      </c>
      <c r="K179" s="9" t="s">
        <v>424</v>
      </c>
    </row>
    <row r="180" spans="1:11" ht="17" customHeight="1" thickBot="1" x14ac:dyDescent="0.4">
      <c r="A180" s="103"/>
      <c r="B180" s="104"/>
      <c r="C180" s="48"/>
      <c r="D180" s="48"/>
      <c r="E180" s="5"/>
      <c r="F180" s="11"/>
      <c r="G180" s="83"/>
      <c r="H180" s="9"/>
      <c r="I180" s="9"/>
      <c r="J180" s="255">
        <f>AVERAGE(J178:J179)</f>
        <v>1.5</v>
      </c>
      <c r="K180" s="9"/>
    </row>
    <row r="181" spans="1:11" ht="17" customHeight="1" thickBot="1" x14ac:dyDescent="0.4">
      <c r="A181" s="103" t="s">
        <v>762</v>
      </c>
      <c r="B181" s="104" t="s">
        <v>415</v>
      </c>
      <c r="C181" s="49" t="s">
        <v>297</v>
      </c>
      <c r="D181" s="49" t="s">
        <v>415</v>
      </c>
      <c r="E181" s="26" t="s">
        <v>418</v>
      </c>
      <c r="F181" s="29" t="s">
        <v>21</v>
      </c>
      <c r="G181" s="82">
        <v>8.9763827999999997</v>
      </c>
      <c r="H181" s="28">
        <v>228</v>
      </c>
      <c r="I181" s="28"/>
      <c r="J181" s="257">
        <v>3</v>
      </c>
      <c r="K181" s="28" t="s">
        <v>419</v>
      </c>
    </row>
    <row r="182" spans="1:11" ht="17" customHeight="1" thickBot="1" x14ac:dyDescent="0.4">
      <c r="A182" s="103"/>
      <c r="B182" s="104"/>
      <c r="C182" s="49" t="s">
        <v>297</v>
      </c>
      <c r="D182" s="49" t="s">
        <v>415</v>
      </c>
      <c r="E182" s="26" t="s">
        <v>416</v>
      </c>
      <c r="F182" s="29" t="s">
        <v>21</v>
      </c>
      <c r="G182" s="82">
        <v>14.803157599999999</v>
      </c>
      <c r="H182" s="28">
        <v>376</v>
      </c>
      <c r="I182" s="28"/>
      <c r="J182" s="257">
        <v>1</v>
      </c>
      <c r="K182" s="28" t="s">
        <v>417</v>
      </c>
    </row>
    <row r="183" spans="1:11" ht="17" customHeight="1" thickBot="1" x14ac:dyDescent="0.4">
      <c r="A183" s="103"/>
      <c r="B183" s="104"/>
      <c r="C183" s="49"/>
      <c r="D183" s="49"/>
      <c r="E183" s="26"/>
      <c r="F183" s="29"/>
      <c r="G183" s="82"/>
      <c r="H183" s="28"/>
      <c r="I183" s="28"/>
      <c r="J183" s="255">
        <f>AVERAGE(J181:J182)</f>
        <v>2</v>
      </c>
      <c r="K183" s="28"/>
    </row>
    <row r="184" spans="1:11" ht="17" customHeight="1" thickBot="1" x14ac:dyDescent="0.4">
      <c r="A184" s="106" t="s">
        <v>762</v>
      </c>
      <c r="B184" s="107" t="s">
        <v>828</v>
      </c>
      <c r="C184" s="48" t="s">
        <v>318</v>
      </c>
      <c r="D184" s="48" t="s">
        <v>358</v>
      </c>
      <c r="E184" s="2" t="s">
        <v>359</v>
      </c>
      <c r="F184" s="10" t="s">
        <v>21</v>
      </c>
      <c r="G184" s="81">
        <v>8.9370127000000004</v>
      </c>
      <c r="H184" s="8">
        <v>227</v>
      </c>
      <c r="I184" s="8"/>
      <c r="J184" s="256">
        <v>3</v>
      </c>
      <c r="K184" s="8"/>
    </row>
    <row r="185" spans="1:11" ht="17" customHeight="1" thickBot="1" x14ac:dyDescent="0.4">
      <c r="A185" s="106"/>
      <c r="B185" s="107"/>
      <c r="C185" s="48"/>
      <c r="D185" s="48"/>
      <c r="E185" s="2"/>
      <c r="F185" s="10"/>
      <c r="G185" s="81"/>
      <c r="H185" s="8"/>
      <c r="I185" s="8"/>
      <c r="J185" s="255">
        <v>3</v>
      </c>
      <c r="K185" s="8"/>
    </row>
    <row r="186" spans="1:11" ht="17" customHeight="1" thickBot="1" x14ac:dyDescent="0.4">
      <c r="A186" s="97" t="s">
        <v>762</v>
      </c>
      <c r="B186" s="98" t="s">
        <v>763</v>
      </c>
      <c r="C186" s="47" t="s">
        <v>607</v>
      </c>
      <c r="D186" s="47" t="s">
        <v>665</v>
      </c>
      <c r="E186" s="47" t="s">
        <v>63</v>
      </c>
      <c r="F186" s="57" t="s">
        <v>27</v>
      </c>
      <c r="G186" s="87">
        <v>3.3464584999999998</v>
      </c>
      <c r="H186" s="57">
        <v>85</v>
      </c>
      <c r="I186" s="57"/>
      <c r="J186" s="266">
        <v>3</v>
      </c>
      <c r="K186" s="59" t="s">
        <v>666</v>
      </c>
    </row>
    <row r="187" spans="1:11" ht="17" customHeight="1" thickBot="1" x14ac:dyDescent="0.4">
      <c r="A187" s="97"/>
      <c r="B187" s="98"/>
      <c r="C187" s="47" t="s">
        <v>607</v>
      </c>
      <c r="D187" s="47" t="s">
        <v>665</v>
      </c>
      <c r="E187" s="47" t="s">
        <v>669</v>
      </c>
      <c r="F187" s="57" t="s">
        <v>21</v>
      </c>
      <c r="G187" s="87">
        <v>7.6771694999999998</v>
      </c>
      <c r="H187" s="57">
        <v>195</v>
      </c>
      <c r="I187" s="57"/>
      <c r="J187" s="266">
        <v>3</v>
      </c>
      <c r="K187" s="57"/>
    </row>
    <row r="188" spans="1:11" ht="17" customHeight="1" thickBot="1" x14ac:dyDescent="0.4">
      <c r="A188" s="97"/>
      <c r="B188" s="98"/>
      <c r="C188" s="47" t="s">
        <v>607</v>
      </c>
      <c r="D188" s="47" t="s">
        <v>665</v>
      </c>
      <c r="E188" s="47" t="s">
        <v>668</v>
      </c>
      <c r="F188" s="57" t="s">
        <v>21</v>
      </c>
      <c r="G188" s="87">
        <v>14.566936999999999</v>
      </c>
      <c r="H188" s="57">
        <v>370</v>
      </c>
      <c r="I188" s="57"/>
      <c r="J188" s="266">
        <v>1</v>
      </c>
      <c r="K188" s="57"/>
    </row>
    <row r="189" spans="1:11" ht="17" customHeight="1" thickBot="1" x14ac:dyDescent="0.4">
      <c r="A189" s="97"/>
      <c r="B189" s="98"/>
      <c r="C189" s="47" t="s">
        <v>607</v>
      </c>
      <c r="D189" s="47" t="s">
        <v>665</v>
      </c>
      <c r="E189" s="47" t="s">
        <v>667</v>
      </c>
      <c r="F189" s="57" t="s">
        <v>21</v>
      </c>
      <c r="G189" s="87">
        <v>20.7086726</v>
      </c>
      <c r="H189" s="57">
        <v>526</v>
      </c>
      <c r="I189" s="57"/>
      <c r="J189" s="266">
        <v>0</v>
      </c>
      <c r="K189" s="57"/>
    </row>
    <row r="190" spans="1:11" ht="17" customHeight="1" thickBot="1" x14ac:dyDescent="0.4">
      <c r="A190" s="97"/>
      <c r="B190" s="98"/>
      <c r="C190" s="47"/>
      <c r="D190" s="47"/>
      <c r="E190" s="47"/>
      <c r="F190" s="57"/>
      <c r="G190" s="87"/>
      <c r="H190" s="57"/>
      <c r="I190" s="57"/>
      <c r="J190" s="265">
        <f>AVERAGE(J186:J189)</f>
        <v>1.75</v>
      </c>
      <c r="K190" s="57"/>
    </row>
    <row r="191" spans="1:11" ht="17" customHeight="1" thickBot="1" x14ac:dyDescent="0.4">
      <c r="A191" s="97"/>
      <c r="B191" s="98" t="s">
        <v>765</v>
      </c>
      <c r="C191" s="48" t="s">
        <v>607</v>
      </c>
      <c r="D191" s="48" t="s">
        <v>662</v>
      </c>
      <c r="E191" s="48" t="s">
        <v>663</v>
      </c>
      <c r="F191" s="52" t="s">
        <v>21</v>
      </c>
      <c r="G191" s="85">
        <v>27.322849399999999</v>
      </c>
      <c r="H191" s="52">
        <v>694</v>
      </c>
      <c r="I191" s="52"/>
      <c r="J191" s="239">
        <v>0</v>
      </c>
      <c r="K191" s="52"/>
    </row>
    <row r="192" spans="1:11" ht="17" customHeight="1" thickBot="1" x14ac:dyDescent="0.4">
      <c r="A192" s="97"/>
      <c r="B192" s="98"/>
      <c r="C192" s="48" t="s">
        <v>607</v>
      </c>
      <c r="D192" s="48" t="s">
        <v>662</v>
      </c>
      <c r="E192" s="48" t="s">
        <v>664</v>
      </c>
      <c r="F192" s="52" t="s">
        <v>21</v>
      </c>
      <c r="G192" s="85">
        <v>34.133876700000002</v>
      </c>
      <c r="H192" s="52">
        <v>867</v>
      </c>
      <c r="I192" s="52"/>
      <c r="J192" s="239">
        <v>0</v>
      </c>
      <c r="K192" s="52"/>
    </row>
    <row r="193" spans="1:11" ht="17" customHeight="1" thickBot="1" x14ac:dyDescent="0.4">
      <c r="A193" s="97"/>
      <c r="B193" s="98"/>
      <c r="C193" s="48"/>
      <c r="D193" s="48"/>
      <c r="E193" s="48"/>
      <c r="F193" s="52"/>
      <c r="G193" s="85"/>
      <c r="H193" s="52"/>
      <c r="I193" s="52"/>
      <c r="J193" s="265">
        <f>AVERAGE(J191:J192)</f>
        <v>0</v>
      </c>
      <c r="K193" s="52"/>
    </row>
    <row r="194" spans="1:11" ht="17" customHeight="1" thickBot="1" x14ac:dyDescent="0.4">
      <c r="A194" s="97" t="s">
        <v>762</v>
      </c>
      <c r="B194" s="98" t="s">
        <v>767</v>
      </c>
      <c r="C194" s="49" t="s">
        <v>607</v>
      </c>
      <c r="D194" s="49" t="s">
        <v>659</v>
      </c>
      <c r="E194" s="49" t="s">
        <v>661</v>
      </c>
      <c r="F194" s="50" t="s">
        <v>21</v>
      </c>
      <c r="G194" s="88">
        <v>14.3307164</v>
      </c>
      <c r="H194" s="50">
        <v>364</v>
      </c>
      <c r="I194" s="50"/>
      <c r="J194" s="264">
        <v>1</v>
      </c>
      <c r="K194" s="50"/>
    </row>
    <row r="195" spans="1:11" ht="17" customHeight="1" thickBot="1" x14ac:dyDescent="0.4">
      <c r="A195" s="97"/>
      <c r="B195" s="98"/>
      <c r="C195" s="49" t="s">
        <v>607</v>
      </c>
      <c r="D195" s="49" t="s">
        <v>659</v>
      </c>
      <c r="E195" s="49" t="s">
        <v>650</v>
      </c>
      <c r="F195" s="50" t="s">
        <v>21</v>
      </c>
      <c r="G195" s="88">
        <v>18.070875900000001</v>
      </c>
      <c r="H195" s="50">
        <v>459</v>
      </c>
      <c r="I195" s="50"/>
      <c r="J195" s="264">
        <v>1</v>
      </c>
      <c r="K195" s="50"/>
    </row>
    <row r="196" spans="1:11" ht="17" customHeight="1" thickBot="1" x14ac:dyDescent="0.4">
      <c r="A196" s="97"/>
      <c r="B196" s="98"/>
      <c r="C196" s="49" t="s">
        <v>607</v>
      </c>
      <c r="D196" s="49" t="s">
        <v>659</v>
      </c>
      <c r="E196" s="49" t="s">
        <v>660</v>
      </c>
      <c r="F196" s="50" t="s">
        <v>21</v>
      </c>
      <c r="G196" s="88">
        <v>55.118139999999997</v>
      </c>
      <c r="H196" s="50">
        <v>1400</v>
      </c>
      <c r="I196" s="50"/>
      <c r="J196" s="264">
        <v>0</v>
      </c>
      <c r="K196" s="50"/>
    </row>
    <row r="197" spans="1:11" ht="17" customHeight="1" thickBot="1" x14ac:dyDescent="0.4">
      <c r="A197" s="97"/>
      <c r="B197" s="98"/>
      <c r="C197" s="49"/>
      <c r="D197" s="49"/>
      <c r="E197" s="49"/>
      <c r="F197" s="50"/>
      <c r="G197" s="88"/>
      <c r="H197" s="50"/>
      <c r="I197" s="50"/>
      <c r="J197" s="265">
        <f>AVERAGE(J194:J196)</f>
        <v>0.66666666666666663</v>
      </c>
      <c r="K197" s="50"/>
    </row>
    <row r="198" spans="1:11" ht="17" customHeight="1" thickBot="1" x14ac:dyDescent="0.4">
      <c r="A198" s="110"/>
      <c r="B198" s="111" t="s">
        <v>838</v>
      </c>
      <c r="C198" s="48" t="s">
        <v>112</v>
      </c>
      <c r="D198" s="48" t="s">
        <v>303</v>
      </c>
      <c r="E198" s="2" t="s">
        <v>308</v>
      </c>
      <c r="F198" s="8" t="s">
        <v>27</v>
      </c>
      <c r="G198" s="81">
        <v>10.1574858</v>
      </c>
      <c r="H198" s="8">
        <v>258</v>
      </c>
      <c r="I198" s="8"/>
      <c r="J198" s="256">
        <v>3</v>
      </c>
      <c r="K198" s="8" t="s">
        <v>309</v>
      </c>
    </row>
    <row r="199" spans="1:11" ht="17" customHeight="1" thickBot="1" x14ac:dyDescent="0.4">
      <c r="A199" s="110"/>
      <c r="B199" s="111"/>
      <c r="C199" s="48" t="s">
        <v>112</v>
      </c>
      <c r="D199" s="48" t="s">
        <v>303</v>
      </c>
      <c r="E199" s="2" t="s">
        <v>304</v>
      </c>
      <c r="F199" s="8" t="s">
        <v>21</v>
      </c>
      <c r="G199" s="81">
        <v>14.212606099999999</v>
      </c>
      <c r="H199" s="8">
        <v>361</v>
      </c>
      <c r="I199" s="8"/>
      <c r="J199" s="256">
        <v>1</v>
      </c>
      <c r="K199" s="8" t="s">
        <v>305</v>
      </c>
    </row>
    <row r="200" spans="1:11" ht="17" customHeight="1" thickBot="1" x14ac:dyDescent="0.4">
      <c r="A200" s="110"/>
      <c r="B200" s="111"/>
      <c r="C200" s="48" t="s">
        <v>112</v>
      </c>
      <c r="D200" s="48" t="s">
        <v>303</v>
      </c>
      <c r="E200" s="5" t="s">
        <v>306</v>
      </c>
      <c r="F200" s="9" t="s">
        <v>21</v>
      </c>
      <c r="G200" s="83">
        <v>35.236239499999996</v>
      </c>
      <c r="H200" s="9">
        <v>895</v>
      </c>
      <c r="I200" s="9"/>
      <c r="J200" s="259">
        <v>0</v>
      </c>
      <c r="K200" s="9" t="s">
        <v>307</v>
      </c>
    </row>
    <row r="201" spans="1:11" ht="17" customHeight="1" thickBot="1" x14ac:dyDescent="0.4">
      <c r="A201" s="110"/>
      <c r="B201" s="111"/>
      <c r="C201" s="48"/>
      <c r="D201" s="48"/>
      <c r="E201" s="5"/>
      <c r="F201" s="9"/>
      <c r="G201" s="83"/>
      <c r="H201" s="9"/>
      <c r="I201" s="9"/>
      <c r="J201" s="255">
        <f>AVERAGE(J198:J200)</f>
        <v>1.3333333333333333</v>
      </c>
      <c r="K201" s="9"/>
    </row>
    <row r="202" spans="1:11" ht="17" customHeight="1" thickBot="1" x14ac:dyDescent="0.4">
      <c r="A202" s="97"/>
      <c r="B202" s="98" t="s">
        <v>769</v>
      </c>
      <c r="C202" s="47" t="s">
        <v>607</v>
      </c>
      <c r="D202" s="47" t="s">
        <v>655</v>
      </c>
      <c r="E202" s="47" t="s">
        <v>656</v>
      </c>
      <c r="F202" s="57" t="s">
        <v>21</v>
      </c>
      <c r="G202" s="87">
        <v>20.472452000000001</v>
      </c>
      <c r="H202" s="57">
        <v>520</v>
      </c>
      <c r="I202" s="57"/>
      <c r="J202" s="266">
        <v>0</v>
      </c>
      <c r="K202" s="57"/>
    </row>
    <row r="203" spans="1:11" ht="17" customHeight="1" thickBot="1" x14ac:dyDescent="0.4">
      <c r="A203" s="97"/>
      <c r="B203" s="98"/>
      <c r="C203" s="47" t="s">
        <v>607</v>
      </c>
      <c r="D203" s="47" t="s">
        <v>655</v>
      </c>
      <c r="E203" s="47" t="s">
        <v>657</v>
      </c>
      <c r="F203" s="57" t="s">
        <v>21</v>
      </c>
      <c r="G203" s="87">
        <v>28.818913199999997</v>
      </c>
      <c r="H203" s="57">
        <v>732</v>
      </c>
      <c r="I203" s="57"/>
      <c r="J203" s="266">
        <v>0</v>
      </c>
      <c r="K203" s="57"/>
    </row>
    <row r="204" spans="1:11" ht="17" customHeight="1" thickBot="1" x14ac:dyDescent="0.4">
      <c r="A204" s="97"/>
      <c r="B204" s="98"/>
      <c r="C204" s="47" t="s">
        <v>607</v>
      </c>
      <c r="D204" s="47" t="s">
        <v>655</v>
      </c>
      <c r="E204" s="47" t="s">
        <v>658</v>
      </c>
      <c r="F204" s="57" t="s">
        <v>21</v>
      </c>
      <c r="G204" s="87">
        <v>57.165385199999996</v>
      </c>
      <c r="H204" s="57">
        <v>1452</v>
      </c>
      <c r="I204" s="57"/>
      <c r="J204" s="266">
        <v>0</v>
      </c>
      <c r="K204" s="57"/>
    </row>
    <row r="205" spans="1:11" ht="17" customHeight="1" thickBot="1" x14ac:dyDescent="0.4">
      <c r="A205" s="97"/>
      <c r="B205" s="98"/>
      <c r="C205" s="47"/>
      <c r="D205" s="47"/>
      <c r="E205" s="47"/>
      <c r="F205" s="57"/>
      <c r="G205" s="87"/>
      <c r="H205" s="57"/>
      <c r="I205" s="57"/>
      <c r="J205" s="265">
        <f>AVERAGE(J202:J204)</f>
        <v>0</v>
      </c>
      <c r="K205" s="57"/>
    </row>
    <row r="206" spans="1:11" ht="17" customHeight="1" thickBot="1" x14ac:dyDescent="0.4">
      <c r="A206" s="117" t="s">
        <v>762</v>
      </c>
      <c r="B206" s="118" t="s">
        <v>56</v>
      </c>
      <c r="C206" s="48" t="s">
        <v>111</v>
      </c>
      <c r="D206" s="48" t="s">
        <v>56</v>
      </c>
      <c r="E206" s="5" t="s">
        <v>54</v>
      </c>
      <c r="F206" s="11" t="s">
        <v>21</v>
      </c>
      <c r="G206" s="93">
        <v>9.8425250000000002</v>
      </c>
      <c r="H206" s="11">
        <v>250</v>
      </c>
      <c r="I206" s="11"/>
      <c r="J206" s="261">
        <v>3</v>
      </c>
      <c r="K206" s="9" t="s">
        <v>59</v>
      </c>
    </row>
    <row r="207" spans="1:11" ht="17" customHeight="1" thickBot="1" x14ac:dyDescent="0.4">
      <c r="A207" s="117"/>
      <c r="B207" s="118"/>
      <c r="C207" s="48" t="s">
        <v>111</v>
      </c>
      <c r="D207" s="48" t="s">
        <v>56</v>
      </c>
      <c r="E207" s="2" t="s">
        <v>57</v>
      </c>
      <c r="F207" s="8" t="s">
        <v>21</v>
      </c>
      <c r="G207" s="81">
        <v>43.307109999999994</v>
      </c>
      <c r="H207" s="8">
        <v>1100</v>
      </c>
      <c r="I207" s="8"/>
      <c r="J207" s="256">
        <v>0</v>
      </c>
      <c r="K207" s="8" t="s">
        <v>58</v>
      </c>
    </row>
    <row r="208" spans="1:11" ht="17" customHeight="1" thickBot="1" x14ac:dyDescent="0.4">
      <c r="A208" s="117"/>
      <c r="B208" s="118"/>
      <c r="C208" s="48" t="s">
        <v>111</v>
      </c>
      <c r="D208" s="48" t="s">
        <v>56</v>
      </c>
      <c r="E208" s="2" t="s">
        <v>2</v>
      </c>
      <c r="F208" s="11" t="s">
        <v>21</v>
      </c>
      <c r="G208" s="81">
        <f>H208/25.4</f>
        <v>32.913385826771652</v>
      </c>
      <c r="H208" s="8">
        <v>836</v>
      </c>
      <c r="I208" s="8"/>
      <c r="J208" s="256">
        <v>0</v>
      </c>
      <c r="K208" s="8"/>
    </row>
    <row r="209" spans="1:11" ht="17" customHeight="1" thickBot="1" x14ac:dyDescent="0.4">
      <c r="A209" s="117"/>
      <c r="B209" s="118"/>
      <c r="C209" s="48" t="s">
        <v>111</v>
      </c>
      <c r="D209" s="48" t="s">
        <v>56</v>
      </c>
      <c r="E209" s="2" t="s">
        <v>29</v>
      </c>
      <c r="F209" s="11" t="s">
        <v>21</v>
      </c>
      <c r="G209" s="81">
        <f t="shared" ref="G209:G210" si="2">H209/25.4</f>
        <v>23.622047244094489</v>
      </c>
      <c r="H209" s="8">
        <v>600</v>
      </c>
      <c r="I209" s="8"/>
      <c r="J209" s="256">
        <v>0</v>
      </c>
      <c r="K209" s="8"/>
    </row>
    <row r="210" spans="1:11" ht="17" customHeight="1" thickBot="1" x14ac:dyDescent="0.4">
      <c r="A210" s="117"/>
      <c r="B210" s="118"/>
      <c r="C210" s="48" t="s">
        <v>111</v>
      </c>
      <c r="D210" s="48" t="s">
        <v>56</v>
      </c>
      <c r="E210" s="21" t="s">
        <v>3</v>
      </c>
      <c r="F210" s="11" t="s">
        <v>21</v>
      </c>
      <c r="G210" s="81">
        <f t="shared" si="2"/>
        <v>36.771653543307089</v>
      </c>
      <c r="H210" s="8">
        <v>934</v>
      </c>
      <c r="I210" s="8"/>
      <c r="J210" s="256">
        <v>0</v>
      </c>
      <c r="K210" s="8"/>
    </row>
    <row r="211" spans="1:11" ht="17" customHeight="1" thickBot="1" x14ac:dyDescent="0.4">
      <c r="A211" s="117"/>
      <c r="B211" s="118"/>
      <c r="C211" s="48"/>
      <c r="D211" s="48"/>
      <c r="E211" s="2"/>
      <c r="F211" s="8"/>
      <c r="G211" s="81"/>
      <c r="H211" s="8"/>
      <c r="I211" s="8"/>
      <c r="J211" s="255">
        <f>AVERAGE(J206:J210)</f>
        <v>0.6</v>
      </c>
      <c r="K211" s="8"/>
    </row>
    <row r="212" spans="1:11" ht="17" customHeight="1" thickBot="1" x14ac:dyDescent="0.4">
      <c r="A212" s="103"/>
      <c r="B212" s="104" t="s">
        <v>840</v>
      </c>
      <c r="C212" s="49" t="s">
        <v>297</v>
      </c>
      <c r="D212" s="49" t="s">
        <v>296</v>
      </c>
      <c r="E212" s="26" t="s">
        <v>299</v>
      </c>
      <c r="F212" s="29" t="s">
        <v>21</v>
      </c>
      <c r="G212" s="82">
        <v>11.0629981</v>
      </c>
      <c r="H212" s="28">
        <v>281</v>
      </c>
      <c r="I212" s="28"/>
      <c r="J212" s="257">
        <v>3</v>
      </c>
      <c r="K212" s="28"/>
    </row>
    <row r="213" spans="1:11" ht="17" customHeight="1" thickBot="1" x14ac:dyDescent="0.4">
      <c r="A213" s="103"/>
      <c r="B213" s="104"/>
      <c r="C213" s="49" t="s">
        <v>297</v>
      </c>
      <c r="D213" s="49" t="s">
        <v>296</v>
      </c>
      <c r="E213" s="26" t="s">
        <v>300</v>
      </c>
      <c r="F213" s="29" t="s">
        <v>21</v>
      </c>
      <c r="G213" s="82">
        <v>15.4330792</v>
      </c>
      <c r="H213" s="28">
        <v>392</v>
      </c>
      <c r="I213" s="28"/>
      <c r="J213" s="257">
        <v>1</v>
      </c>
      <c r="K213" s="28"/>
    </row>
    <row r="214" spans="1:11" ht="17" customHeight="1" thickBot="1" x14ac:dyDescent="0.4">
      <c r="A214" s="103"/>
      <c r="B214" s="104"/>
      <c r="C214" s="49" t="s">
        <v>297</v>
      </c>
      <c r="D214" s="49" t="s">
        <v>296</v>
      </c>
      <c r="E214" s="26" t="s">
        <v>298</v>
      </c>
      <c r="F214" s="29" t="s">
        <v>21</v>
      </c>
      <c r="G214" s="82">
        <v>24.724422799999999</v>
      </c>
      <c r="H214" s="28">
        <v>628</v>
      </c>
      <c r="I214" s="28"/>
      <c r="J214" s="257">
        <v>0</v>
      </c>
      <c r="K214" s="28"/>
    </row>
    <row r="215" spans="1:11" ht="17" customHeight="1" thickBot="1" x14ac:dyDescent="0.4">
      <c r="A215" s="103"/>
      <c r="B215" s="104"/>
      <c r="C215" s="49"/>
      <c r="D215" s="49"/>
      <c r="E215" s="26"/>
      <c r="F215" s="29"/>
      <c r="G215" s="82"/>
      <c r="H215" s="28"/>
      <c r="I215" s="28"/>
      <c r="J215" s="255">
        <f>AVERAGE(J212:J214)</f>
        <v>1.3333333333333333</v>
      </c>
      <c r="K215" s="28"/>
    </row>
    <row r="216" spans="1:11" ht="17" customHeight="1" thickBot="1" x14ac:dyDescent="0.4">
      <c r="A216" s="110"/>
      <c r="B216" s="111" t="s">
        <v>839</v>
      </c>
      <c r="C216" s="48" t="s">
        <v>112</v>
      </c>
      <c r="D216" s="48" t="s">
        <v>301</v>
      </c>
      <c r="E216" s="3" t="s">
        <v>728</v>
      </c>
      <c r="F216" s="10" t="s">
        <v>21</v>
      </c>
      <c r="G216" s="81">
        <v>17.362214099999999</v>
      </c>
      <c r="H216" s="8">
        <v>441</v>
      </c>
      <c r="I216" s="8"/>
      <c r="J216" s="256">
        <v>1</v>
      </c>
      <c r="K216" s="8" t="s">
        <v>302</v>
      </c>
    </row>
    <row r="217" spans="1:11" ht="17" customHeight="1" thickBot="1" x14ac:dyDescent="0.4">
      <c r="A217" s="110"/>
      <c r="B217" s="111"/>
      <c r="C217" s="48" t="s">
        <v>112</v>
      </c>
      <c r="D217" s="48" t="s">
        <v>301</v>
      </c>
      <c r="E217" s="3" t="s">
        <v>11</v>
      </c>
      <c r="F217" s="10" t="s">
        <v>21</v>
      </c>
      <c r="G217" s="81">
        <f>(H217/25.4)</f>
        <v>24.409448818897641</v>
      </c>
      <c r="H217" s="8">
        <v>620</v>
      </c>
      <c r="I217" s="8"/>
      <c r="J217" s="256">
        <v>0</v>
      </c>
      <c r="K217" s="8"/>
    </row>
    <row r="218" spans="1:11" ht="17" customHeight="1" thickBot="1" x14ac:dyDescent="0.4">
      <c r="A218" s="110"/>
      <c r="B218" s="111"/>
      <c r="C218" s="48" t="s">
        <v>112</v>
      </c>
      <c r="D218" s="48" t="s">
        <v>301</v>
      </c>
      <c r="E218" s="3" t="s">
        <v>86</v>
      </c>
      <c r="F218" s="10" t="s">
        <v>21</v>
      </c>
      <c r="G218" s="81">
        <f t="shared" ref="G218:G219" si="3">(H218/25.4)</f>
        <v>17.362204724409448</v>
      </c>
      <c r="H218" s="8">
        <v>441</v>
      </c>
      <c r="I218" s="8"/>
      <c r="J218" s="256">
        <v>1</v>
      </c>
      <c r="K218" s="8"/>
    </row>
    <row r="219" spans="1:11" ht="17" customHeight="1" thickBot="1" x14ac:dyDescent="0.4">
      <c r="A219" s="110"/>
      <c r="B219" s="111"/>
      <c r="C219" s="48" t="s">
        <v>112</v>
      </c>
      <c r="D219" s="48" t="s">
        <v>301</v>
      </c>
      <c r="E219" s="74" t="s">
        <v>729</v>
      </c>
      <c r="F219" s="10" t="s">
        <v>21</v>
      </c>
      <c r="G219" s="81">
        <f t="shared" si="3"/>
        <v>18.228346456692915</v>
      </c>
      <c r="H219" s="8">
        <v>463</v>
      </c>
      <c r="I219" s="8"/>
      <c r="J219" s="256">
        <v>1</v>
      </c>
      <c r="K219" s="8"/>
    </row>
    <row r="220" spans="1:11" ht="17" customHeight="1" thickBot="1" x14ac:dyDescent="0.4">
      <c r="A220" s="110"/>
      <c r="B220" s="111"/>
      <c r="C220" s="48"/>
      <c r="D220" s="48"/>
      <c r="E220" s="3"/>
      <c r="F220" s="10"/>
      <c r="G220" s="81"/>
      <c r="H220" s="8"/>
      <c r="I220" s="8"/>
      <c r="J220" s="255">
        <f>AVERAGE(J216:J219)</f>
        <v>0.75</v>
      </c>
      <c r="K220" s="8"/>
    </row>
    <row r="221" spans="1:11" ht="17" customHeight="1" thickBot="1" x14ac:dyDescent="0.4">
      <c r="A221" s="110"/>
      <c r="B221" s="111" t="s">
        <v>652</v>
      </c>
      <c r="C221" s="47" t="s">
        <v>607</v>
      </c>
      <c r="D221" s="47" t="s">
        <v>652</v>
      </c>
      <c r="E221" s="47" t="s">
        <v>654</v>
      </c>
      <c r="F221" s="57" t="s">
        <v>21</v>
      </c>
      <c r="G221" s="87">
        <v>9.8425250000000002</v>
      </c>
      <c r="H221" s="57">
        <v>250</v>
      </c>
      <c r="I221" s="57"/>
      <c r="J221" s="266">
        <v>3</v>
      </c>
      <c r="K221" s="57"/>
    </row>
    <row r="222" spans="1:11" ht="17" customHeight="1" thickBot="1" x14ac:dyDescent="0.4">
      <c r="A222" s="110"/>
      <c r="B222" s="111"/>
      <c r="C222" s="47" t="s">
        <v>607</v>
      </c>
      <c r="D222" s="47" t="s">
        <v>652</v>
      </c>
      <c r="E222" s="47" t="s">
        <v>653</v>
      </c>
      <c r="F222" s="57" t="s">
        <v>21</v>
      </c>
      <c r="G222" s="87">
        <v>24.409461999999998</v>
      </c>
      <c r="H222" s="57">
        <v>620</v>
      </c>
      <c r="I222" s="57"/>
      <c r="J222" s="266">
        <v>0</v>
      </c>
      <c r="K222" s="57"/>
    </row>
    <row r="223" spans="1:11" ht="17" customHeight="1" thickBot="1" x14ac:dyDescent="0.4">
      <c r="A223" s="110"/>
      <c r="B223" s="111"/>
      <c r="C223" s="47" t="s">
        <v>112</v>
      </c>
      <c r="D223" s="47" t="s">
        <v>291</v>
      </c>
      <c r="E223" s="21" t="s">
        <v>292</v>
      </c>
      <c r="F223" s="24" t="s">
        <v>21</v>
      </c>
      <c r="G223" s="80">
        <v>23.976390899999998</v>
      </c>
      <c r="H223" s="24">
        <v>609</v>
      </c>
      <c r="I223" s="24"/>
      <c r="J223" s="254">
        <v>0</v>
      </c>
      <c r="K223" s="24" t="s">
        <v>293</v>
      </c>
    </row>
    <row r="224" spans="1:11" ht="17" customHeight="1" thickBot="1" x14ac:dyDescent="0.4">
      <c r="A224" s="110"/>
      <c r="B224" s="111"/>
      <c r="C224" s="47" t="s">
        <v>112</v>
      </c>
      <c r="D224" s="47" t="s">
        <v>291</v>
      </c>
      <c r="E224" s="21" t="s">
        <v>294</v>
      </c>
      <c r="F224" s="24" t="s">
        <v>21</v>
      </c>
      <c r="G224" s="80">
        <v>47.244119999999995</v>
      </c>
      <c r="H224" s="24">
        <v>1200</v>
      </c>
      <c r="I224" s="24"/>
      <c r="J224" s="254">
        <v>0</v>
      </c>
      <c r="K224" s="24" t="s">
        <v>295</v>
      </c>
    </row>
    <row r="225" spans="1:11" ht="17" customHeight="1" thickBot="1" x14ac:dyDescent="0.4">
      <c r="A225" s="110"/>
      <c r="B225" s="111"/>
      <c r="C225" s="47"/>
      <c r="D225" s="47"/>
      <c r="E225" s="21"/>
      <c r="F225" s="24"/>
      <c r="G225" s="80"/>
      <c r="H225" s="24"/>
      <c r="I225" s="24"/>
      <c r="J225" s="255">
        <f>AVERAGE(J221:J224)</f>
        <v>0.75</v>
      </c>
      <c r="K225" s="24"/>
    </row>
    <row r="226" spans="1:11" ht="17" customHeight="1" thickBot="1" x14ac:dyDescent="0.4">
      <c r="A226" s="106"/>
      <c r="B226" s="107" t="s">
        <v>829</v>
      </c>
      <c r="C226" s="48" t="s">
        <v>319</v>
      </c>
      <c r="D226" s="48" t="s">
        <v>355</v>
      </c>
      <c r="E226" s="5" t="s">
        <v>357</v>
      </c>
      <c r="F226" s="9" t="s">
        <v>21</v>
      </c>
      <c r="G226" s="83">
        <v>2.1653555</v>
      </c>
      <c r="H226" s="9">
        <v>55</v>
      </c>
      <c r="I226" s="9"/>
      <c r="J226" s="259">
        <v>3</v>
      </c>
      <c r="K226" s="9"/>
    </row>
    <row r="227" spans="1:11" ht="17" customHeight="1" thickBot="1" x14ac:dyDescent="0.4">
      <c r="A227" s="106"/>
      <c r="B227" s="107"/>
      <c r="C227" s="48" t="s">
        <v>319</v>
      </c>
      <c r="D227" s="48" t="s">
        <v>355</v>
      </c>
      <c r="E227" s="2" t="s">
        <v>356</v>
      </c>
      <c r="F227" s="8" t="s">
        <v>21</v>
      </c>
      <c r="G227" s="81">
        <v>3.4645687999999999</v>
      </c>
      <c r="H227" s="8">
        <v>88</v>
      </c>
      <c r="I227" s="8"/>
      <c r="J227" s="256">
        <v>3</v>
      </c>
      <c r="K227" s="8"/>
    </row>
    <row r="228" spans="1:11" ht="17" customHeight="1" thickBot="1" x14ac:dyDescent="0.4">
      <c r="A228" s="106"/>
      <c r="B228" s="107"/>
      <c r="C228" s="48"/>
      <c r="D228" s="48"/>
      <c r="E228" s="2"/>
      <c r="F228" s="8"/>
      <c r="G228" s="81"/>
      <c r="H228" s="8"/>
      <c r="I228" s="8"/>
      <c r="J228" s="255">
        <f>AVERAGE(J226:J227)</f>
        <v>3</v>
      </c>
      <c r="K228" s="8"/>
    </row>
    <row r="229" spans="1:11" ht="17" customHeight="1" thickBot="1" x14ac:dyDescent="0.4">
      <c r="A229" s="103" t="s">
        <v>762</v>
      </c>
      <c r="B229" s="104" t="s">
        <v>813</v>
      </c>
      <c r="C229" s="49" t="s">
        <v>297</v>
      </c>
      <c r="D229" s="49" t="s">
        <v>411</v>
      </c>
      <c r="E229" s="26" t="s">
        <v>412</v>
      </c>
      <c r="F229" s="29"/>
      <c r="G229" s="82">
        <v>17.716545</v>
      </c>
      <c r="H229" s="28">
        <v>450</v>
      </c>
      <c r="I229" s="28"/>
      <c r="J229" s="257">
        <v>1</v>
      </c>
      <c r="K229" s="28"/>
    </row>
    <row r="230" spans="1:11" ht="17" customHeight="1" thickBot="1" x14ac:dyDescent="0.4">
      <c r="A230" s="103"/>
      <c r="B230" s="104"/>
      <c r="C230" s="49" t="s">
        <v>297</v>
      </c>
      <c r="D230" s="49" t="s">
        <v>411</v>
      </c>
      <c r="E230" s="26" t="s">
        <v>414</v>
      </c>
      <c r="F230" s="29"/>
      <c r="G230" s="82">
        <v>22.637807499999997</v>
      </c>
      <c r="H230" s="28">
        <v>575</v>
      </c>
      <c r="I230" s="28"/>
      <c r="J230" s="257">
        <v>0</v>
      </c>
      <c r="K230" s="28"/>
    </row>
    <row r="231" spans="1:11" ht="17" customHeight="1" thickBot="1" x14ac:dyDescent="0.4">
      <c r="A231" s="103"/>
      <c r="B231" s="104"/>
      <c r="C231" s="49" t="s">
        <v>297</v>
      </c>
      <c r="D231" s="49" t="s">
        <v>411</v>
      </c>
      <c r="E231" s="26" t="s">
        <v>413</v>
      </c>
      <c r="F231" s="29"/>
      <c r="G231" s="82">
        <v>25.0787537</v>
      </c>
      <c r="H231" s="28">
        <v>637</v>
      </c>
      <c r="I231" s="28"/>
      <c r="J231" s="257">
        <v>0</v>
      </c>
      <c r="K231" s="28"/>
    </row>
    <row r="232" spans="1:11" ht="17" customHeight="1" thickBot="1" x14ac:dyDescent="0.4">
      <c r="A232" s="103"/>
      <c r="B232" s="104"/>
      <c r="C232" s="49"/>
      <c r="D232" s="49"/>
      <c r="E232" s="26"/>
      <c r="F232" s="29"/>
      <c r="G232" s="82"/>
      <c r="H232" s="28"/>
      <c r="I232" s="28"/>
      <c r="J232" s="255">
        <f>AVERAGE(J229:J231)</f>
        <v>0.33333333333333331</v>
      </c>
      <c r="K232" s="28"/>
    </row>
    <row r="233" spans="1:11" ht="17" customHeight="1" thickBot="1" x14ac:dyDescent="0.4">
      <c r="A233" s="103" t="s">
        <v>762</v>
      </c>
      <c r="B233" s="104" t="s">
        <v>814</v>
      </c>
      <c r="C233" s="48" t="s">
        <v>297</v>
      </c>
      <c r="D233" s="48" t="s">
        <v>407</v>
      </c>
      <c r="E233" s="2" t="s">
        <v>410</v>
      </c>
      <c r="F233" s="10"/>
      <c r="G233" s="81">
        <v>10.5511868</v>
      </c>
      <c r="H233" s="8">
        <v>268</v>
      </c>
      <c r="I233" s="8"/>
      <c r="J233" s="256">
        <v>3</v>
      </c>
      <c r="K233" s="8"/>
    </row>
    <row r="234" spans="1:11" ht="17" customHeight="1" thickBot="1" x14ac:dyDescent="0.4">
      <c r="A234" s="103"/>
      <c r="B234" s="104"/>
      <c r="C234" s="48" t="s">
        <v>297</v>
      </c>
      <c r="D234" s="48" t="s">
        <v>407</v>
      </c>
      <c r="E234" s="5" t="s">
        <v>409</v>
      </c>
      <c r="F234" s="11"/>
      <c r="G234" s="83">
        <v>14.606307099999999</v>
      </c>
      <c r="H234" s="9">
        <v>371</v>
      </c>
      <c r="I234" s="9"/>
      <c r="J234" s="259">
        <v>1</v>
      </c>
      <c r="K234" s="9"/>
    </row>
    <row r="235" spans="1:11" ht="17" customHeight="1" thickBot="1" x14ac:dyDescent="0.4">
      <c r="A235" s="103"/>
      <c r="B235" s="104"/>
      <c r="C235" s="48" t="s">
        <v>297</v>
      </c>
      <c r="D235" s="48" t="s">
        <v>407</v>
      </c>
      <c r="E235" s="2" t="s">
        <v>408</v>
      </c>
      <c r="F235" s="10"/>
      <c r="G235" s="81">
        <v>15.472449299999999</v>
      </c>
      <c r="H235" s="8">
        <v>393</v>
      </c>
      <c r="I235" s="8"/>
      <c r="J235" s="256">
        <v>1</v>
      </c>
      <c r="K235" s="8"/>
    </row>
    <row r="236" spans="1:11" ht="17" customHeight="1" thickBot="1" x14ac:dyDescent="0.4">
      <c r="A236" s="103"/>
      <c r="B236" s="104"/>
      <c r="C236" s="48"/>
      <c r="D236" s="48"/>
      <c r="E236" s="2"/>
      <c r="F236" s="10"/>
      <c r="G236" s="81"/>
      <c r="H236" s="8"/>
      <c r="I236" s="8"/>
      <c r="J236" s="255">
        <f>AVERAGE(J233:J235)</f>
        <v>1.6666666666666667</v>
      </c>
      <c r="K236" s="8"/>
    </row>
    <row r="237" spans="1:11" ht="17" customHeight="1" thickBot="1" x14ac:dyDescent="0.4">
      <c r="A237" s="103"/>
      <c r="B237" s="104" t="s">
        <v>815</v>
      </c>
      <c r="C237" s="47" t="s">
        <v>297</v>
      </c>
      <c r="D237" s="47" t="s">
        <v>404</v>
      </c>
      <c r="E237" s="21" t="s">
        <v>367</v>
      </c>
      <c r="F237" s="22" t="s">
        <v>21</v>
      </c>
      <c r="G237" s="80">
        <v>9.0944930999999993</v>
      </c>
      <c r="H237" s="24">
        <v>231</v>
      </c>
      <c r="I237" s="24"/>
      <c r="J237" s="254">
        <v>3</v>
      </c>
      <c r="K237" s="24"/>
    </row>
    <row r="238" spans="1:11" ht="17" customHeight="1" thickBot="1" x14ac:dyDescent="0.4">
      <c r="A238" s="103"/>
      <c r="B238" s="104"/>
      <c r="C238" s="47" t="s">
        <v>297</v>
      </c>
      <c r="D238" s="47" t="s">
        <v>404</v>
      </c>
      <c r="E238" s="21" t="s">
        <v>406</v>
      </c>
      <c r="F238" s="22" t="s">
        <v>21</v>
      </c>
      <c r="G238" s="80">
        <v>16.023630699999998</v>
      </c>
      <c r="H238" s="24">
        <v>407</v>
      </c>
      <c r="I238" s="24"/>
      <c r="J238" s="254">
        <v>1</v>
      </c>
      <c r="K238" s="24"/>
    </row>
    <row r="239" spans="1:11" ht="17" customHeight="1" thickBot="1" x14ac:dyDescent="0.4">
      <c r="A239" s="103"/>
      <c r="B239" s="104"/>
      <c r="C239" s="47" t="s">
        <v>297</v>
      </c>
      <c r="D239" s="47" t="s">
        <v>404</v>
      </c>
      <c r="E239" s="21" t="s">
        <v>405</v>
      </c>
      <c r="F239" s="22" t="s">
        <v>21</v>
      </c>
      <c r="G239" s="80">
        <v>31.023638799999997</v>
      </c>
      <c r="H239" s="24">
        <v>788</v>
      </c>
      <c r="I239" s="24"/>
      <c r="J239" s="254">
        <v>0</v>
      </c>
      <c r="K239" s="24"/>
    </row>
    <row r="240" spans="1:11" ht="17" customHeight="1" thickBot="1" x14ac:dyDescent="0.4">
      <c r="A240" s="103"/>
      <c r="B240" s="104"/>
      <c r="C240" s="47"/>
      <c r="D240" s="47"/>
      <c r="E240" s="21"/>
      <c r="F240" s="22"/>
      <c r="G240" s="80"/>
      <c r="H240" s="24"/>
      <c r="I240" s="24"/>
      <c r="J240" s="255">
        <f>AVERAGE(J237:J239)</f>
        <v>1.3333333333333333</v>
      </c>
      <c r="K240" s="24"/>
    </row>
    <row r="241" spans="1:11" ht="17" customHeight="1" thickBot="1" x14ac:dyDescent="0.4">
      <c r="A241" s="103"/>
      <c r="B241" s="104" t="s">
        <v>816</v>
      </c>
      <c r="C241" s="48" t="s">
        <v>297</v>
      </c>
      <c r="D241" s="48" t="s">
        <v>400</v>
      </c>
      <c r="E241" s="2" t="s">
        <v>401</v>
      </c>
      <c r="F241" s="10"/>
      <c r="G241" s="81">
        <v>20.984263299999999</v>
      </c>
      <c r="H241" s="8">
        <v>533</v>
      </c>
      <c r="I241" s="8"/>
      <c r="J241" s="256">
        <v>0</v>
      </c>
      <c r="K241" s="8"/>
    </row>
    <row r="242" spans="1:11" ht="17" customHeight="1" thickBot="1" x14ac:dyDescent="0.4">
      <c r="A242" s="103"/>
      <c r="B242" s="104"/>
      <c r="C242" s="48" t="s">
        <v>297</v>
      </c>
      <c r="D242" s="48" t="s">
        <v>400</v>
      </c>
      <c r="E242" s="5" t="s">
        <v>402</v>
      </c>
      <c r="F242" s="11"/>
      <c r="G242" s="83">
        <v>21.732295199999999</v>
      </c>
      <c r="H242" s="9">
        <v>552</v>
      </c>
      <c r="I242" s="9"/>
      <c r="J242" s="259">
        <v>0</v>
      </c>
      <c r="K242" s="9"/>
    </row>
    <row r="243" spans="1:11" ht="17" customHeight="1" thickBot="1" x14ac:dyDescent="0.4">
      <c r="A243" s="103"/>
      <c r="B243" s="104"/>
      <c r="C243" s="48" t="s">
        <v>297</v>
      </c>
      <c r="D243" s="48" t="s">
        <v>400</v>
      </c>
      <c r="E243" s="2" t="s">
        <v>403</v>
      </c>
      <c r="F243" s="10"/>
      <c r="G243" s="81">
        <v>22.125996199999999</v>
      </c>
      <c r="H243" s="8">
        <v>562</v>
      </c>
      <c r="I243" s="8"/>
      <c r="J243" s="256">
        <v>0</v>
      </c>
      <c r="K243" s="8"/>
    </row>
    <row r="244" spans="1:11" ht="17" customHeight="1" thickBot="1" x14ac:dyDescent="0.4">
      <c r="A244" s="103"/>
      <c r="B244" s="104"/>
      <c r="C244" s="48"/>
      <c r="D244" s="48"/>
      <c r="E244" s="2"/>
      <c r="F244" s="10"/>
      <c r="G244" s="81"/>
      <c r="H244" s="8"/>
      <c r="I244" s="8"/>
      <c r="J244" s="255">
        <f>AVERAGE(J241:J243)</f>
        <v>0</v>
      </c>
      <c r="K244" s="8"/>
    </row>
    <row r="245" spans="1:11" ht="17" customHeight="1" thickBot="1" x14ac:dyDescent="0.4">
      <c r="A245" s="110"/>
      <c r="B245" s="111" t="s">
        <v>288</v>
      </c>
      <c r="C245" s="49" t="s">
        <v>112</v>
      </c>
      <c r="D245" s="49" t="s">
        <v>288</v>
      </c>
      <c r="E245" s="26" t="s">
        <v>289</v>
      </c>
      <c r="F245" s="28" t="s">
        <v>21</v>
      </c>
      <c r="G245" s="82">
        <v>14.212606099999999</v>
      </c>
      <c r="H245" s="28">
        <v>361</v>
      </c>
      <c r="I245" s="28"/>
      <c r="J245" s="257">
        <v>1</v>
      </c>
      <c r="K245" s="28" t="s">
        <v>290</v>
      </c>
    </row>
    <row r="246" spans="1:11" ht="17" customHeight="1" thickBot="1" x14ac:dyDescent="0.4">
      <c r="A246" s="110"/>
      <c r="B246" s="111"/>
      <c r="C246" s="49" t="s">
        <v>112</v>
      </c>
      <c r="D246" s="49" t="s">
        <v>288</v>
      </c>
      <c r="E246" s="26" t="s">
        <v>204</v>
      </c>
      <c r="F246" s="28" t="s">
        <v>21</v>
      </c>
      <c r="G246" s="82">
        <v>14.212606099999999</v>
      </c>
      <c r="H246" s="28">
        <v>361</v>
      </c>
      <c r="I246" s="28"/>
      <c r="J246" s="257">
        <v>1</v>
      </c>
      <c r="K246" s="28"/>
    </row>
    <row r="247" spans="1:11" ht="17" customHeight="1" thickBot="1" x14ac:dyDescent="0.4">
      <c r="A247" s="110"/>
      <c r="B247" s="111"/>
      <c r="C247" s="49"/>
      <c r="D247" s="49"/>
      <c r="E247" s="26"/>
      <c r="F247" s="28"/>
      <c r="G247" s="82"/>
      <c r="H247" s="28"/>
      <c r="I247" s="28"/>
      <c r="J247" s="255">
        <f>AVERAGE(J245:J246)</f>
        <v>1</v>
      </c>
      <c r="K247" s="28"/>
    </row>
    <row r="248" spans="1:11" ht="17" customHeight="1" thickBot="1" x14ac:dyDescent="0.4">
      <c r="A248" s="117"/>
      <c r="B248" s="118" t="s">
        <v>53</v>
      </c>
      <c r="C248" s="48" t="s">
        <v>111</v>
      </c>
      <c r="D248" s="48" t="s">
        <v>53</v>
      </c>
      <c r="E248" s="2" t="s">
        <v>54</v>
      </c>
      <c r="F248" s="10" t="s">
        <v>21</v>
      </c>
      <c r="G248" s="90">
        <v>3.9370099999999999</v>
      </c>
      <c r="H248" s="10">
        <v>100</v>
      </c>
      <c r="I248" s="10"/>
      <c r="J248" s="263">
        <v>3</v>
      </c>
      <c r="K248" s="8" t="s">
        <v>55</v>
      </c>
    </row>
    <row r="249" spans="1:11" ht="17" customHeight="1" thickBot="1" x14ac:dyDescent="0.4">
      <c r="A249" s="117"/>
      <c r="B249" s="118"/>
      <c r="C249" s="48" t="s">
        <v>111</v>
      </c>
      <c r="D249" s="48" t="s">
        <v>53</v>
      </c>
      <c r="E249" s="48" t="s">
        <v>23</v>
      </c>
      <c r="F249" s="10" t="s">
        <v>21</v>
      </c>
      <c r="G249" s="83">
        <v>9.0944930999999993</v>
      </c>
      <c r="H249" s="9">
        <v>231</v>
      </c>
      <c r="I249" s="9"/>
      <c r="J249" s="259">
        <v>3</v>
      </c>
      <c r="K249" s="9"/>
    </row>
    <row r="250" spans="1:11" ht="17" customHeight="1" thickBot="1" x14ac:dyDescent="0.4">
      <c r="A250" s="117"/>
      <c r="B250" s="118"/>
      <c r="C250" s="48" t="s">
        <v>111</v>
      </c>
      <c r="D250" s="48" t="s">
        <v>53</v>
      </c>
      <c r="E250" s="48" t="s">
        <v>696</v>
      </c>
      <c r="F250" s="10" t="s">
        <v>21</v>
      </c>
      <c r="G250" s="85">
        <v>16.181111099999999</v>
      </c>
      <c r="H250" s="52">
        <v>411</v>
      </c>
      <c r="I250" s="52"/>
      <c r="J250" s="239">
        <v>1</v>
      </c>
      <c r="K250" s="52"/>
    </row>
    <row r="251" spans="1:11" ht="17" customHeight="1" thickBot="1" x14ac:dyDescent="0.4">
      <c r="A251" s="117"/>
      <c r="B251" s="118"/>
      <c r="C251" s="48"/>
      <c r="D251" s="48"/>
      <c r="E251" s="48"/>
      <c r="F251" s="52"/>
      <c r="G251" s="85"/>
      <c r="H251" s="52"/>
      <c r="I251" s="52"/>
      <c r="J251" s="265">
        <f>AVERAGE(J248:J250)</f>
        <v>2.3333333333333335</v>
      </c>
      <c r="K251" s="52"/>
    </row>
    <row r="252" spans="1:11" ht="17" customHeight="1" thickBot="1" x14ac:dyDescent="0.4">
      <c r="A252" s="110"/>
      <c r="B252" s="111" t="s">
        <v>285</v>
      </c>
      <c r="C252" s="47" t="s">
        <v>112</v>
      </c>
      <c r="D252" s="47" t="s">
        <v>285</v>
      </c>
      <c r="E252" s="21" t="s">
        <v>286</v>
      </c>
      <c r="F252" s="24" t="s">
        <v>21</v>
      </c>
      <c r="G252" s="80">
        <v>14.212606099999999</v>
      </c>
      <c r="H252" s="24">
        <v>361</v>
      </c>
      <c r="I252" s="24"/>
      <c r="J252" s="254">
        <v>1</v>
      </c>
      <c r="K252" s="24" t="s">
        <v>287</v>
      </c>
    </row>
    <row r="253" spans="1:11" ht="17" customHeight="1" thickBot="1" x14ac:dyDescent="0.4">
      <c r="A253" s="110"/>
      <c r="B253" s="111"/>
      <c r="C253" s="47" t="s">
        <v>112</v>
      </c>
      <c r="D253" s="47" t="s">
        <v>285</v>
      </c>
      <c r="E253" s="21" t="s">
        <v>204</v>
      </c>
      <c r="F253" s="24" t="s">
        <v>21</v>
      </c>
      <c r="G253" s="80">
        <v>14.212606099999999</v>
      </c>
      <c r="H253" s="24">
        <v>361</v>
      </c>
      <c r="I253" s="24"/>
      <c r="J253" s="254">
        <v>1</v>
      </c>
      <c r="K253" s="24"/>
    </row>
    <row r="254" spans="1:11" ht="17" customHeight="1" thickBot="1" x14ac:dyDescent="0.4">
      <c r="A254" s="110"/>
      <c r="B254" s="111"/>
      <c r="C254" s="47"/>
      <c r="D254" s="47"/>
      <c r="E254" s="21"/>
      <c r="F254" s="24"/>
      <c r="G254" s="80"/>
      <c r="H254" s="24"/>
      <c r="I254" s="24"/>
      <c r="J254" s="255">
        <f>AVERAGE(J252:J253)</f>
        <v>1</v>
      </c>
      <c r="K254" s="24"/>
    </row>
    <row r="255" spans="1:11" ht="17" customHeight="1" thickBot="1" x14ac:dyDescent="0.4">
      <c r="A255" s="110"/>
      <c r="B255" s="111" t="s">
        <v>841</v>
      </c>
      <c r="C255" s="48" t="s">
        <v>112</v>
      </c>
      <c r="D255" s="48" t="s">
        <v>284</v>
      </c>
      <c r="E255" s="2" t="s">
        <v>63</v>
      </c>
      <c r="F255" s="10" t="s">
        <v>21</v>
      </c>
      <c r="G255" s="81">
        <v>3.3464584999999998</v>
      </c>
      <c r="H255" s="8">
        <v>85</v>
      </c>
      <c r="I255" s="8"/>
      <c r="J255" s="256">
        <v>3</v>
      </c>
      <c r="K255" s="8"/>
    </row>
    <row r="256" spans="1:11" ht="17" customHeight="1" thickBot="1" x14ac:dyDescent="0.4">
      <c r="A256" s="110"/>
      <c r="B256" s="111"/>
      <c r="C256" s="48" t="s">
        <v>112</v>
      </c>
      <c r="D256" s="48" t="s">
        <v>284</v>
      </c>
      <c r="E256" s="5" t="s">
        <v>61</v>
      </c>
      <c r="F256" s="10" t="s">
        <v>21</v>
      </c>
      <c r="G256" s="83">
        <v>11.299218699999999</v>
      </c>
      <c r="H256" s="9">
        <v>287</v>
      </c>
      <c r="I256" s="9"/>
      <c r="J256" s="259">
        <v>3</v>
      </c>
      <c r="K256" s="9"/>
    </row>
    <row r="257" spans="1:11" ht="17" customHeight="1" thickBot="1" x14ac:dyDescent="0.4">
      <c r="A257" s="110"/>
      <c r="B257" s="111"/>
      <c r="C257" s="48" t="s">
        <v>112</v>
      </c>
      <c r="D257" s="48" t="s">
        <v>284</v>
      </c>
      <c r="E257" s="2" t="s">
        <v>93</v>
      </c>
      <c r="F257" s="10" t="s">
        <v>21</v>
      </c>
      <c r="G257" s="81">
        <v>11.811029999999999</v>
      </c>
      <c r="H257" s="8">
        <v>300</v>
      </c>
      <c r="I257" s="8"/>
      <c r="J257" s="256">
        <v>1</v>
      </c>
      <c r="K257" s="8"/>
    </row>
    <row r="258" spans="1:11" ht="17" customHeight="1" thickBot="1" x14ac:dyDescent="0.4">
      <c r="A258" s="110"/>
      <c r="B258" s="111"/>
      <c r="C258" s="48"/>
      <c r="D258" s="48"/>
      <c r="E258" s="2"/>
      <c r="F258" s="10"/>
      <c r="G258" s="81"/>
      <c r="H258" s="8"/>
      <c r="I258" s="8"/>
      <c r="J258" s="255">
        <f>AVERAGE(J255:J257)</f>
        <v>2.3333333333333335</v>
      </c>
      <c r="K258" s="8"/>
    </row>
    <row r="259" spans="1:11" ht="17" customHeight="1" thickBot="1" x14ac:dyDescent="0.4">
      <c r="A259" s="110"/>
      <c r="B259" s="111" t="s">
        <v>842</v>
      </c>
      <c r="C259" s="49" t="s">
        <v>112</v>
      </c>
      <c r="D259" s="49" t="s">
        <v>281</v>
      </c>
      <c r="E259" s="26" t="s">
        <v>282</v>
      </c>
      <c r="F259" s="29" t="s">
        <v>21</v>
      </c>
      <c r="G259" s="82">
        <v>3.3464584999999998</v>
      </c>
      <c r="H259" s="28">
        <v>85</v>
      </c>
      <c r="I259" s="28"/>
      <c r="J259" s="257">
        <v>3</v>
      </c>
      <c r="K259" s="28"/>
    </row>
    <row r="260" spans="1:11" ht="17" customHeight="1" thickBot="1" x14ac:dyDescent="0.4">
      <c r="A260" s="110"/>
      <c r="B260" s="111"/>
      <c r="C260" s="49" t="s">
        <v>112</v>
      </c>
      <c r="D260" s="49" t="s">
        <v>281</v>
      </c>
      <c r="E260" s="26" t="s">
        <v>283</v>
      </c>
      <c r="F260" s="29" t="s">
        <v>21</v>
      </c>
      <c r="G260" s="82">
        <v>7.2047282999999993</v>
      </c>
      <c r="H260" s="28">
        <v>183</v>
      </c>
      <c r="I260" s="28"/>
      <c r="J260" s="257">
        <v>3</v>
      </c>
      <c r="K260" s="28"/>
    </row>
    <row r="261" spans="1:11" ht="17" customHeight="1" thickBot="1" x14ac:dyDescent="0.4">
      <c r="A261" s="110"/>
      <c r="B261" s="111"/>
      <c r="C261" s="49" t="s">
        <v>112</v>
      </c>
      <c r="D261" s="49" t="s">
        <v>281</v>
      </c>
      <c r="E261" s="26" t="s">
        <v>61</v>
      </c>
      <c r="F261" s="29" t="s">
        <v>21</v>
      </c>
      <c r="G261" s="82">
        <v>11.299218699999999</v>
      </c>
      <c r="H261" s="28">
        <v>287</v>
      </c>
      <c r="I261" s="28"/>
      <c r="J261" s="257">
        <v>3</v>
      </c>
      <c r="K261" s="28"/>
    </row>
    <row r="262" spans="1:11" ht="17" customHeight="1" thickBot="1" x14ac:dyDescent="0.4">
      <c r="A262" s="110"/>
      <c r="B262" s="111"/>
      <c r="C262" s="49"/>
      <c r="D262" s="49"/>
      <c r="E262" s="26"/>
      <c r="F262" s="29" t="s">
        <v>21</v>
      </c>
      <c r="G262" s="82"/>
      <c r="H262" s="28"/>
      <c r="I262" s="28"/>
      <c r="J262" s="255">
        <f>AVERAGE(J259:J261)</f>
        <v>3</v>
      </c>
      <c r="K262" s="28"/>
    </row>
    <row r="263" spans="1:11" ht="17" customHeight="1" thickBot="1" x14ac:dyDescent="0.4">
      <c r="A263" s="113"/>
      <c r="B263" s="114" t="s">
        <v>891</v>
      </c>
      <c r="C263" s="48" t="s">
        <v>111</v>
      </c>
      <c r="D263" s="48" t="s">
        <v>190</v>
      </c>
      <c r="E263" s="2" t="s">
        <v>191</v>
      </c>
      <c r="F263" s="8" t="s">
        <v>27</v>
      </c>
      <c r="G263" s="81">
        <v>11.299218699999999</v>
      </c>
      <c r="H263" s="8">
        <v>287</v>
      </c>
      <c r="I263" s="8"/>
      <c r="J263" s="256">
        <v>2</v>
      </c>
      <c r="K263" s="8" t="s">
        <v>192</v>
      </c>
    </row>
    <row r="264" spans="1:11" ht="17" customHeight="1" thickBot="1" x14ac:dyDescent="0.4">
      <c r="A264" s="113"/>
      <c r="B264" s="114"/>
      <c r="C264" s="48" t="s">
        <v>111</v>
      </c>
      <c r="D264" s="48" t="s">
        <v>190</v>
      </c>
      <c r="E264" s="5" t="s">
        <v>78</v>
      </c>
      <c r="F264" s="11" t="s">
        <v>21</v>
      </c>
      <c r="G264" s="93">
        <v>17.716545</v>
      </c>
      <c r="H264" s="11">
        <v>450</v>
      </c>
      <c r="I264" s="11"/>
      <c r="J264" s="261">
        <v>1</v>
      </c>
      <c r="K264" s="9" t="s">
        <v>193</v>
      </c>
    </row>
    <row r="265" spans="1:11" ht="17" customHeight="1" thickBot="1" x14ac:dyDescent="0.4">
      <c r="A265" s="113"/>
      <c r="B265" s="114"/>
      <c r="C265" s="48"/>
      <c r="D265" s="48"/>
      <c r="E265" s="5"/>
      <c r="F265" s="11"/>
      <c r="G265" s="93"/>
      <c r="H265" s="11"/>
      <c r="I265" s="11"/>
      <c r="J265" s="262">
        <f>AVERAGE(J263:J264)</f>
        <v>1.5</v>
      </c>
      <c r="K265" s="9"/>
    </row>
    <row r="266" spans="1:11" ht="17" customHeight="1" thickBot="1" x14ac:dyDescent="0.4">
      <c r="A266" s="103"/>
      <c r="B266" s="104" t="s">
        <v>817</v>
      </c>
      <c r="C266" s="47" t="s">
        <v>297</v>
      </c>
      <c r="D266" s="47" t="s">
        <v>397</v>
      </c>
      <c r="E266" s="21" t="s">
        <v>398</v>
      </c>
      <c r="F266" s="22" t="s">
        <v>21</v>
      </c>
      <c r="G266" s="80">
        <v>12.913392799999999</v>
      </c>
      <c r="H266" s="24">
        <v>328</v>
      </c>
      <c r="I266" s="24"/>
      <c r="J266" s="254">
        <v>1</v>
      </c>
      <c r="K266" s="24"/>
    </row>
    <row r="267" spans="1:11" ht="17" customHeight="1" thickBot="1" x14ac:dyDescent="0.4">
      <c r="A267" s="103"/>
      <c r="B267" s="104"/>
      <c r="C267" s="47" t="s">
        <v>297</v>
      </c>
      <c r="D267" s="47" t="s">
        <v>397</v>
      </c>
      <c r="E267" s="21" t="s">
        <v>399</v>
      </c>
      <c r="F267" s="22" t="s">
        <v>21</v>
      </c>
      <c r="G267" s="80">
        <v>23.6614301</v>
      </c>
      <c r="H267" s="24">
        <v>601</v>
      </c>
      <c r="I267" s="24"/>
      <c r="J267" s="254">
        <v>0</v>
      </c>
      <c r="K267" s="24"/>
    </row>
    <row r="268" spans="1:11" ht="17" customHeight="1" thickBot="1" x14ac:dyDescent="0.4">
      <c r="A268" s="103"/>
      <c r="B268" s="104"/>
      <c r="C268" s="47" t="s">
        <v>297</v>
      </c>
      <c r="D268" s="47" t="s">
        <v>397</v>
      </c>
      <c r="E268" s="21" t="s">
        <v>2</v>
      </c>
      <c r="F268" s="22" t="s">
        <v>21</v>
      </c>
      <c r="G268" s="80">
        <v>32.913403599999995</v>
      </c>
      <c r="H268" s="24">
        <v>836</v>
      </c>
      <c r="I268" s="24"/>
      <c r="J268" s="254">
        <v>0</v>
      </c>
      <c r="K268" s="24"/>
    </row>
    <row r="269" spans="1:11" ht="17" customHeight="1" thickBot="1" x14ac:dyDescent="0.4">
      <c r="A269" s="103"/>
      <c r="B269" s="104"/>
      <c r="C269" s="47"/>
      <c r="D269" s="47"/>
      <c r="E269" s="21"/>
      <c r="F269" s="22"/>
      <c r="G269" s="80"/>
      <c r="H269" s="24"/>
      <c r="I269" s="24"/>
      <c r="J269" s="255">
        <f>AVERAGE(J266:J268)</f>
        <v>0.33333333333333331</v>
      </c>
      <c r="K269" s="24"/>
    </row>
    <row r="270" spans="1:11" ht="17" customHeight="1" thickBot="1" x14ac:dyDescent="0.4">
      <c r="A270" s="106"/>
      <c r="B270" s="107" t="s">
        <v>350</v>
      </c>
      <c r="C270" s="48" t="s">
        <v>318</v>
      </c>
      <c r="D270" s="48" t="s">
        <v>350</v>
      </c>
      <c r="E270" s="5" t="s">
        <v>354</v>
      </c>
      <c r="F270" s="9" t="s">
        <v>27</v>
      </c>
      <c r="G270" s="83">
        <v>16.2992214</v>
      </c>
      <c r="H270" s="9">
        <v>414</v>
      </c>
      <c r="I270" s="9"/>
      <c r="J270" s="259">
        <v>1</v>
      </c>
      <c r="K270" s="9"/>
    </row>
    <row r="271" spans="1:11" ht="17" customHeight="1" thickBot="1" x14ac:dyDescent="0.4">
      <c r="A271" s="106"/>
      <c r="B271" s="107"/>
      <c r="C271" s="48" t="s">
        <v>318</v>
      </c>
      <c r="D271" s="48" t="s">
        <v>350</v>
      </c>
      <c r="E271" s="2" t="s">
        <v>353</v>
      </c>
      <c r="F271" s="8" t="s">
        <v>21</v>
      </c>
      <c r="G271" s="81">
        <v>26.338596899999999</v>
      </c>
      <c r="H271" s="8">
        <v>669</v>
      </c>
      <c r="I271" s="8"/>
      <c r="J271" s="256">
        <v>0</v>
      </c>
      <c r="K271" s="8"/>
    </row>
    <row r="272" spans="1:11" ht="17" customHeight="1" thickBot="1" x14ac:dyDescent="0.4">
      <c r="A272" s="106"/>
      <c r="B272" s="107"/>
      <c r="C272" s="48" t="s">
        <v>318</v>
      </c>
      <c r="D272" s="48" t="s">
        <v>350</v>
      </c>
      <c r="E272" s="2" t="s">
        <v>351</v>
      </c>
      <c r="F272" s="8" t="s">
        <v>21</v>
      </c>
      <c r="G272" s="81">
        <v>31.614190299999997</v>
      </c>
      <c r="H272" s="8">
        <v>803</v>
      </c>
      <c r="I272" s="8"/>
      <c r="J272" s="256">
        <v>0</v>
      </c>
      <c r="K272" s="8"/>
    </row>
    <row r="273" spans="1:11" ht="17" customHeight="1" thickBot="1" x14ac:dyDescent="0.4">
      <c r="A273" s="106"/>
      <c r="B273" s="107"/>
      <c r="C273" s="48" t="s">
        <v>318</v>
      </c>
      <c r="D273" s="48" t="s">
        <v>350</v>
      </c>
      <c r="E273" s="5" t="s">
        <v>352</v>
      </c>
      <c r="F273" s="9" t="s">
        <v>21</v>
      </c>
      <c r="G273" s="83">
        <v>34.133876700000002</v>
      </c>
      <c r="H273" s="9">
        <v>867</v>
      </c>
      <c r="I273" s="9"/>
      <c r="J273" s="259">
        <v>0</v>
      </c>
      <c r="K273" s="9"/>
    </row>
    <row r="274" spans="1:11" ht="17" customHeight="1" thickBot="1" x14ac:dyDescent="0.4">
      <c r="A274" s="106"/>
      <c r="B274" s="107"/>
      <c r="C274" s="48"/>
      <c r="D274" s="48"/>
      <c r="E274" s="5"/>
      <c r="F274" s="9"/>
      <c r="G274" s="83"/>
      <c r="H274" s="9"/>
      <c r="I274" s="9"/>
      <c r="J274" s="255">
        <f>AVERAGE(J270:J273)</f>
        <v>0.25</v>
      </c>
      <c r="K274" s="9"/>
    </row>
    <row r="275" spans="1:11" ht="17" customHeight="1" thickBot="1" x14ac:dyDescent="0.4">
      <c r="A275" s="117" t="s">
        <v>762</v>
      </c>
      <c r="B275" s="118" t="s">
        <v>893</v>
      </c>
      <c r="C275" s="49" t="s">
        <v>111</v>
      </c>
      <c r="D275" s="49" t="s">
        <v>50</v>
      </c>
      <c r="E275" s="26" t="s">
        <v>3</v>
      </c>
      <c r="F275" s="29" t="s">
        <v>21</v>
      </c>
      <c r="G275" s="82">
        <v>11.7716599</v>
      </c>
      <c r="H275" s="28">
        <v>299</v>
      </c>
      <c r="I275" s="28"/>
      <c r="J275" s="257">
        <v>1</v>
      </c>
      <c r="K275" s="28"/>
    </row>
    <row r="276" spans="1:11" ht="17" customHeight="1" thickBot="1" x14ac:dyDescent="0.4">
      <c r="A276" s="117"/>
      <c r="B276" s="118"/>
      <c r="C276" s="49" t="s">
        <v>111</v>
      </c>
      <c r="D276" s="49" t="s">
        <v>50</v>
      </c>
      <c r="E276" s="26" t="s">
        <v>4</v>
      </c>
      <c r="F276" s="29" t="s">
        <v>21</v>
      </c>
      <c r="G276" s="82">
        <v>16.181111099999999</v>
      </c>
      <c r="H276" s="28">
        <v>411</v>
      </c>
      <c r="I276" s="28"/>
      <c r="J276" s="257">
        <v>1</v>
      </c>
      <c r="K276" s="28"/>
    </row>
    <row r="277" spans="1:11" ht="17" customHeight="1" thickBot="1" x14ac:dyDescent="0.4">
      <c r="A277" s="117"/>
      <c r="B277" s="118"/>
      <c r="C277" s="49" t="s">
        <v>111</v>
      </c>
      <c r="D277" s="49" t="s">
        <v>50</v>
      </c>
      <c r="E277" s="26" t="s">
        <v>2</v>
      </c>
      <c r="F277" s="29" t="s">
        <v>21</v>
      </c>
      <c r="G277" s="82">
        <v>32.913403599999995</v>
      </c>
      <c r="H277" s="28">
        <v>836</v>
      </c>
      <c r="I277" s="28"/>
      <c r="J277" s="257">
        <v>0</v>
      </c>
      <c r="K277" s="28"/>
    </row>
    <row r="278" spans="1:11" ht="17" customHeight="1" thickBot="1" x14ac:dyDescent="0.4">
      <c r="A278" s="117"/>
      <c r="B278" s="118"/>
      <c r="C278" s="49" t="s">
        <v>111</v>
      </c>
      <c r="D278" s="49" t="s">
        <v>50</v>
      </c>
      <c r="E278" s="26" t="s">
        <v>28</v>
      </c>
      <c r="F278" s="29" t="s">
        <v>21</v>
      </c>
      <c r="G278" s="82">
        <v>40.787423599999997</v>
      </c>
      <c r="H278" s="28">
        <v>1036</v>
      </c>
      <c r="I278" s="28"/>
      <c r="J278" s="257">
        <v>0</v>
      </c>
      <c r="K278" s="28"/>
    </row>
    <row r="279" spans="1:11" ht="17" customHeight="1" thickBot="1" x14ac:dyDescent="0.4">
      <c r="A279" s="117"/>
      <c r="B279" s="118"/>
      <c r="C279" s="49" t="s">
        <v>111</v>
      </c>
      <c r="D279" s="49" t="s">
        <v>50</v>
      </c>
      <c r="E279" s="26" t="s">
        <v>51</v>
      </c>
      <c r="F279" s="29" t="s">
        <v>21</v>
      </c>
      <c r="G279" s="82">
        <v>51.7323114</v>
      </c>
      <c r="H279" s="28">
        <v>1314</v>
      </c>
      <c r="I279" s="28"/>
      <c r="J279" s="257">
        <v>0</v>
      </c>
      <c r="K279" s="28"/>
    </row>
    <row r="280" spans="1:11" ht="17" customHeight="1" thickBot="1" x14ac:dyDescent="0.4">
      <c r="A280" s="117"/>
      <c r="B280" s="118"/>
      <c r="C280" s="49"/>
      <c r="D280" s="49"/>
      <c r="E280" s="26"/>
      <c r="F280" s="29"/>
      <c r="G280" s="82"/>
      <c r="H280" s="28"/>
      <c r="I280" s="28"/>
      <c r="J280" s="255">
        <f>AVERAGE(J275:J279)</f>
        <v>0.4</v>
      </c>
      <c r="K280" s="28"/>
    </row>
    <row r="281" spans="1:11" ht="17" customHeight="1" thickBot="1" x14ac:dyDescent="0.4">
      <c r="A281" s="110"/>
      <c r="B281" s="111" t="s">
        <v>278</v>
      </c>
      <c r="C281" s="48" t="s">
        <v>112</v>
      </c>
      <c r="D281" s="48" t="s">
        <v>278</v>
      </c>
      <c r="E281" s="2" t="s">
        <v>279</v>
      </c>
      <c r="F281" s="8" t="s">
        <v>21</v>
      </c>
      <c r="G281" s="81">
        <v>8.661422</v>
      </c>
      <c r="H281" s="8">
        <v>220</v>
      </c>
      <c r="I281" s="8"/>
      <c r="J281" s="256">
        <v>3</v>
      </c>
      <c r="K281" s="8" t="s">
        <v>280</v>
      </c>
    </row>
    <row r="282" spans="1:11" ht="17" customHeight="1" thickBot="1" x14ac:dyDescent="0.4">
      <c r="A282" s="110"/>
      <c r="B282" s="111"/>
      <c r="C282" s="48" t="s">
        <v>112</v>
      </c>
      <c r="D282" s="48" t="s">
        <v>278</v>
      </c>
      <c r="E282" s="72" t="s">
        <v>729</v>
      </c>
      <c r="F282" s="8" t="s">
        <v>21</v>
      </c>
      <c r="G282" s="81">
        <v>14.212606099999999</v>
      </c>
      <c r="H282" s="8">
        <v>361</v>
      </c>
      <c r="I282" s="8"/>
      <c r="J282" s="256">
        <v>1</v>
      </c>
      <c r="K282" s="8"/>
    </row>
    <row r="283" spans="1:11" ht="17" customHeight="1" thickBot="1" x14ac:dyDescent="0.4">
      <c r="A283" s="110"/>
      <c r="B283" s="111"/>
      <c r="C283" s="48" t="s">
        <v>112</v>
      </c>
      <c r="D283" s="48" t="s">
        <v>278</v>
      </c>
      <c r="E283" s="72" t="s">
        <v>730</v>
      </c>
      <c r="F283" s="8" t="s">
        <v>21</v>
      </c>
      <c r="G283" s="81">
        <f>H283/25.4</f>
        <v>20.433070866141733</v>
      </c>
      <c r="H283" s="8">
        <v>519</v>
      </c>
      <c r="I283" s="8"/>
      <c r="J283" s="256">
        <v>0</v>
      </c>
      <c r="K283" s="8"/>
    </row>
    <row r="284" spans="1:11" ht="17" customHeight="1" thickBot="1" x14ac:dyDescent="0.4">
      <c r="A284" s="110"/>
      <c r="B284" s="111"/>
      <c r="C284" s="48"/>
      <c r="D284" s="48"/>
      <c r="E284" s="2"/>
      <c r="F284" s="8"/>
      <c r="G284" s="81"/>
      <c r="H284" s="8"/>
      <c r="I284" s="8"/>
      <c r="J284" s="255">
        <f>AVERAGE(J281:J283)</f>
        <v>1.3333333333333333</v>
      </c>
      <c r="K284" s="8"/>
    </row>
    <row r="285" spans="1:11" ht="17" customHeight="1" thickBot="1" x14ac:dyDescent="0.4">
      <c r="A285" s="117" t="s">
        <v>762</v>
      </c>
      <c r="B285" s="118" t="s">
        <v>894</v>
      </c>
      <c r="C285" s="47" t="s">
        <v>111</v>
      </c>
      <c r="D285" s="47" t="s">
        <v>45</v>
      </c>
      <c r="E285" s="21" t="s">
        <v>48</v>
      </c>
      <c r="F285" s="22" t="s">
        <v>21</v>
      </c>
      <c r="G285" s="80">
        <v>32.913403599999995</v>
      </c>
      <c r="H285" s="24">
        <v>836</v>
      </c>
      <c r="I285" s="24"/>
      <c r="J285" s="254">
        <v>0</v>
      </c>
      <c r="K285" s="24"/>
    </row>
    <row r="286" spans="1:11" ht="17" customHeight="1" thickBot="1" x14ac:dyDescent="0.4">
      <c r="A286" s="117"/>
      <c r="B286" s="118"/>
      <c r="C286" s="47" t="s">
        <v>111</v>
      </c>
      <c r="D286" s="47" t="s">
        <v>45</v>
      </c>
      <c r="E286" s="21" t="s">
        <v>46</v>
      </c>
      <c r="F286" s="22" t="s">
        <v>21</v>
      </c>
      <c r="G286" s="80">
        <v>35.196869399999997</v>
      </c>
      <c r="H286" s="24">
        <v>894</v>
      </c>
      <c r="I286" s="24"/>
      <c r="J286" s="254">
        <v>0</v>
      </c>
      <c r="K286" s="24"/>
    </row>
    <row r="287" spans="1:11" ht="17" customHeight="1" thickBot="1" x14ac:dyDescent="0.4">
      <c r="A287" s="117"/>
      <c r="B287" s="118"/>
      <c r="C287" s="47" t="s">
        <v>111</v>
      </c>
      <c r="D287" s="47" t="s">
        <v>45</v>
      </c>
      <c r="E287" s="21" t="s">
        <v>49</v>
      </c>
      <c r="F287" s="22" t="s">
        <v>21</v>
      </c>
      <c r="G287" s="80">
        <v>38.267737199999999</v>
      </c>
      <c r="H287" s="24">
        <v>972</v>
      </c>
      <c r="I287" s="24"/>
      <c r="J287" s="254">
        <v>0</v>
      </c>
      <c r="K287" s="24"/>
    </row>
    <row r="288" spans="1:11" ht="17" customHeight="1" thickBot="1" x14ac:dyDescent="0.4">
      <c r="A288" s="117"/>
      <c r="B288" s="118"/>
      <c r="C288" s="47" t="s">
        <v>111</v>
      </c>
      <c r="D288" s="47" t="s">
        <v>45</v>
      </c>
      <c r="E288" s="21" t="s">
        <v>47</v>
      </c>
      <c r="F288" s="22" t="s">
        <v>21</v>
      </c>
      <c r="G288" s="80">
        <v>44.2126223</v>
      </c>
      <c r="H288" s="24">
        <v>1123</v>
      </c>
      <c r="I288" s="24"/>
      <c r="J288" s="254">
        <v>0</v>
      </c>
      <c r="K288" s="24"/>
    </row>
    <row r="289" spans="1:11" ht="17" customHeight="1" thickBot="1" x14ac:dyDescent="0.4">
      <c r="A289" s="117"/>
      <c r="B289" s="118"/>
      <c r="C289" s="47" t="s">
        <v>111</v>
      </c>
      <c r="D289" s="47" t="s">
        <v>45</v>
      </c>
      <c r="E289" s="21" t="s">
        <v>15</v>
      </c>
      <c r="F289" s="22" t="s">
        <v>21</v>
      </c>
      <c r="G289" s="80">
        <v>47.7559313</v>
      </c>
      <c r="H289" s="24">
        <v>1213</v>
      </c>
      <c r="I289" s="24"/>
      <c r="J289" s="254">
        <v>0</v>
      </c>
      <c r="K289" s="24"/>
    </row>
    <row r="290" spans="1:11" ht="17" customHeight="1" thickBot="1" x14ac:dyDescent="0.4">
      <c r="A290" s="117"/>
      <c r="B290" s="118"/>
      <c r="C290" s="47"/>
      <c r="D290" s="47"/>
      <c r="E290" s="21"/>
      <c r="F290" s="22"/>
      <c r="G290" s="80"/>
      <c r="H290" s="24"/>
      <c r="I290" s="24"/>
      <c r="J290" s="255">
        <f>AVERAGE(J285:J289)</f>
        <v>0</v>
      </c>
      <c r="K290" s="24"/>
    </row>
    <row r="291" spans="1:11" ht="17" customHeight="1" thickBot="1" x14ac:dyDescent="0.4">
      <c r="A291" s="110"/>
      <c r="B291" s="111" t="s">
        <v>843</v>
      </c>
      <c r="C291" s="48" t="s">
        <v>112</v>
      </c>
      <c r="D291" s="48" t="s">
        <v>276</v>
      </c>
      <c r="E291" s="2" t="s">
        <v>86</v>
      </c>
      <c r="F291" s="10"/>
      <c r="G291" s="81">
        <v>2.362206</v>
      </c>
      <c r="H291" s="8">
        <v>60</v>
      </c>
      <c r="I291" s="8"/>
      <c r="J291" s="256">
        <v>3</v>
      </c>
      <c r="K291" s="8"/>
    </row>
    <row r="292" spans="1:11" ht="17" customHeight="1" thickBot="1" x14ac:dyDescent="0.4">
      <c r="A292" s="110"/>
      <c r="B292" s="111"/>
      <c r="C292" s="48" t="s">
        <v>112</v>
      </c>
      <c r="D292" s="48" t="s">
        <v>276</v>
      </c>
      <c r="E292" s="5" t="s">
        <v>277</v>
      </c>
      <c r="F292" s="11"/>
      <c r="G292" s="83">
        <v>12.401581499999999</v>
      </c>
      <c r="H292" s="9">
        <v>315</v>
      </c>
      <c r="I292" s="9"/>
      <c r="J292" s="259">
        <v>1</v>
      </c>
      <c r="K292" s="9"/>
    </row>
    <row r="293" spans="1:11" ht="17" customHeight="1" thickBot="1" x14ac:dyDescent="0.4">
      <c r="A293" s="110"/>
      <c r="B293" s="111"/>
      <c r="C293" s="48" t="s">
        <v>112</v>
      </c>
      <c r="D293" s="48" t="s">
        <v>276</v>
      </c>
      <c r="E293" s="2" t="s">
        <v>11</v>
      </c>
      <c r="F293" s="10"/>
      <c r="G293" s="81">
        <v>24.409461999999998</v>
      </c>
      <c r="H293" s="8">
        <v>620</v>
      </c>
      <c r="I293" s="8"/>
      <c r="J293" s="256">
        <v>0</v>
      </c>
      <c r="K293" s="8"/>
    </row>
    <row r="294" spans="1:11" ht="17" customHeight="1" thickBot="1" x14ac:dyDescent="0.4">
      <c r="A294" s="110"/>
      <c r="B294" s="111"/>
      <c r="C294" s="48"/>
      <c r="D294" s="48"/>
      <c r="E294" s="2"/>
      <c r="F294" s="10"/>
      <c r="G294" s="81"/>
      <c r="H294" s="8"/>
      <c r="I294" s="8"/>
      <c r="J294" s="255">
        <f>AVERAGE(J291:J293)</f>
        <v>1.3333333333333333</v>
      </c>
      <c r="K294" s="8"/>
    </row>
    <row r="295" spans="1:11" ht="17" customHeight="1" thickBot="1" x14ac:dyDescent="0.4">
      <c r="A295" s="110"/>
      <c r="B295" s="111" t="s">
        <v>844</v>
      </c>
      <c r="C295" s="49" t="s">
        <v>112</v>
      </c>
      <c r="D295" s="49" t="s">
        <v>273</v>
      </c>
      <c r="E295" s="26" t="s">
        <v>117</v>
      </c>
      <c r="F295" s="29" t="s">
        <v>21</v>
      </c>
      <c r="G295" s="82">
        <v>8.7795322999999996</v>
      </c>
      <c r="H295" s="28">
        <v>223</v>
      </c>
      <c r="I295" s="28"/>
      <c r="J295" s="257">
        <v>3</v>
      </c>
      <c r="K295" s="28"/>
    </row>
    <row r="296" spans="1:11" ht="17" customHeight="1" thickBot="1" x14ac:dyDescent="0.4">
      <c r="A296" s="110"/>
      <c r="B296" s="111"/>
      <c r="C296" s="49" t="s">
        <v>112</v>
      </c>
      <c r="D296" s="49" t="s">
        <v>273</v>
      </c>
      <c r="E296" s="26" t="s">
        <v>274</v>
      </c>
      <c r="F296" s="29" t="s">
        <v>21</v>
      </c>
      <c r="G296" s="82">
        <v>9.3700837999999997</v>
      </c>
      <c r="H296" s="28">
        <v>238</v>
      </c>
      <c r="I296" s="28"/>
      <c r="J296" s="257">
        <v>3</v>
      </c>
      <c r="K296" s="28"/>
    </row>
    <row r="297" spans="1:11" ht="17" customHeight="1" thickBot="1" x14ac:dyDescent="0.4">
      <c r="A297" s="110"/>
      <c r="B297" s="111"/>
      <c r="C297" s="49" t="s">
        <v>112</v>
      </c>
      <c r="D297" s="49" t="s">
        <v>273</v>
      </c>
      <c r="E297" s="26" t="s">
        <v>275</v>
      </c>
      <c r="F297" s="29" t="s">
        <v>21</v>
      </c>
      <c r="G297" s="82">
        <v>10.393706399999999</v>
      </c>
      <c r="H297" s="28">
        <v>264</v>
      </c>
      <c r="I297" s="28"/>
      <c r="J297" s="257">
        <v>3</v>
      </c>
      <c r="K297" s="28"/>
    </row>
    <row r="298" spans="1:11" ht="17" customHeight="1" thickBot="1" x14ac:dyDescent="0.4">
      <c r="A298" s="110"/>
      <c r="B298" s="111"/>
      <c r="C298" s="49" t="s">
        <v>112</v>
      </c>
      <c r="D298" s="49" t="s">
        <v>273</v>
      </c>
      <c r="E298" s="26" t="s">
        <v>11</v>
      </c>
      <c r="F298" s="29" t="s">
        <v>21</v>
      </c>
      <c r="G298" s="82">
        <v>24.409461999999998</v>
      </c>
      <c r="H298" s="28">
        <v>620</v>
      </c>
      <c r="I298" s="28"/>
      <c r="J298" s="257">
        <v>0</v>
      </c>
      <c r="K298" s="28"/>
    </row>
    <row r="299" spans="1:11" ht="17" customHeight="1" thickBot="1" x14ac:dyDescent="0.4">
      <c r="A299" s="110"/>
      <c r="B299" s="111"/>
      <c r="C299" s="49"/>
      <c r="D299" s="49"/>
      <c r="E299" s="26"/>
      <c r="F299" s="29"/>
      <c r="G299" s="82"/>
      <c r="H299" s="28"/>
      <c r="I299" s="28"/>
      <c r="J299" s="255">
        <f>AVERAGE(J295:J298)</f>
        <v>2.25</v>
      </c>
      <c r="K299" s="28"/>
    </row>
    <row r="300" spans="1:11" ht="17" customHeight="1" thickBot="1" x14ac:dyDescent="0.4">
      <c r="A300" s="110"/>
      <c r="B300" s="111" t="s">
        <v>845</v>
      </c>
      <c r="C300" s="48" t="s">
        <v>112</v>
      </c>
      <c r="D300" s="48" t="s">
        <v>271</v>
      </c>
      <c r="E300" s="2" t="s">
        <v>250</v>
      </c>
      <c r="F300" s="8" t="s">
        <v>21</v>
      </c>
      <c r="G300" s="81">
        <v>12.204730999999999</v>
      </c>
      <c r="H300" s="8">
        <v>310</v>
      </c>
      <c r="I300" s="8"/>
      <c r="J300" s="256">
        <v>1</v>
      </c>
      <c r="K300" s="8" t="s">
        <v>272</v>
      </c>
    </row>
    <row r="301" spans="1:11" ht="17" customHeight="1" thickBot="1" x14ac:dyDescent="0.4">
      <c r="A301" s="110"/>
      <c r="B301" s="111"/>
      <c r="C301" s="48" t="s">
        <v>112</v>
      </c>
      <c r="D301" s="48" t="s">
        <v>271</v>
      </c>
      <c r="E301" s="2" t="s">
        <v>66</v>
      </c>
      <c r="F301" s="8" t="s">
        <v>21</v>
      </c>
      <c r="G301" s="81">
        <f>H301/25.4</f>
        <v>8.7795275590551185</v>
      </c>
      <c r="H301" s="8">
        <v>223</v>
      </c>
      <c r="I301" s="8"/>
      <c r="J301" s="256">
        <v>3</v>
      </c>
      <c r="K301" s="8"/>
    </row>
    <row r="302" spans="1:11" ht="17" customHeight="1" thickBot="1" x14ac:dyDescent="0.4">
      <c r="A302" s="110"/>
      <c r="B302" s="111"/>
      <c r="C302" s="48"/>
      <c r="D302" s="48"/>
      <c r="E302" s="2"/>
      <c r="F302" s="8"/>
      <c r="G302" s="81"/>
      <c r="H302" s="8"/>
      <c r="I302" s="8"/>
      <c r="J302" s="255">
        <f>AVERAGE(J300:J301)</f>
        <v>2</v>
      </c>
      <c r="K302" s="8"/>
    </row>
    <row r="303" spans="1:11" ht="17" customHeight="1" thickBot="1" x14ac:dyDescent="0.4">
      <c r="A303" s="97"/>
      <c r="B303" s="98" t="s">
        <v>648</v>
      </c>
      <c r="C303" s="47" t="s">
        <v>607</v>
      </c>
      <c r="D303" s="47" t="s">
        <v>648</v>
      </c>
      <c r="E303" s="47" t="s">
        <v>650</v>
      </c>
      <c r="F303" s="57" t="s">
        <v>21</v>
      </c>
      <c r="G303" s="87">
        <v>18.070875900000001</v>
      </c>
      <c r="H303" s="57">
        <v>459</v>
      </c>
      <c r="I303" s="57"/>
      <c r="J303" s="266">
        <v>1</v>
      </c>
      <c r="K303" s="57"/>
    </row>
    <row r="304" spans="1:11" ht="17" customHeight="1" thickBot="1" x14ac:dyDescent="0.4">
      <c r="A304" s="97"/>
      <c r="B304" s="98"/>
      <c r="C304" s="47" t="s">
        <v>607</v>
      </c>
      <c r="D304" s="47" t="s">
        <v>648</v>
      </c>
      <c r="E304" s="47" t="s">
        <v>649</v>
      </c>
      <c r="F304" s="57" t="s">
        <v>21</v>
      </c>
      <c r="G304" s="87">
        <v>20.590562299999998</v>
      </c>
      <c r="H304" s="57">
        <v>523</v>
      </c>
      <c r="I304" s="57"/>
      <c r="J304" s="266">
        <v>0</v>
      </c>
      <c r="K304" s="57"/>
    </row>
    <row r="305" spans="1:12" ht="17" customHeight="1" thickBot="1" x14ac:dyDescent="0.4">
      <c r="A305" s="97"/>
      <c r="B305" s="98"/>
      <c r="C305" s="47" t="s">
        <v>607</v>
      </c>
      <c r="D305" s="47" t="s">
        <v>648</v>
      </c>
      <c r="E305" s="47" t="s">
        <v>651</v>
      </c>
      <c r="F305" s="57" t="s">
        <v>21</v>
      </c>
      <c r="G305" s="87">
        <v>29.527574999999999</v>
      </c>
      <c r="H305" s="57">
        <v>750</v>
      </c>
      <c r="I305" s="57"/>
      <c r="J305" s="266">
        <v>0</v>
      </c>
      <c r="K305" s="57"/>
    </row>
    <row r="306" spans="1:12" ht="17" customHeight="1" thickBot="1" x14ac:dyDescent="0.4">
      <c r="A306" s="97"/>
      <c r="B306" s="98"/>
      <c r="C306" s="47"/>
      <c r="D306" s="47"/>
      <c r="E306" s="47"/>
      <c r="F306" s="57"/>
      <c r="G306" s="87"/>
      <c r="H306" s="57"/>
      <c r="I306" s="57"/>
      <c r="J306" s="265">
        <f>AVERAGE(J303:J305)</f>
        <v>0.33333333333333331</v>
      </c>
      <c r="K306" s="57"/>
    </row>
    <row r="307" spans="1:12" ht="17" customHeight="1" thickBot="1" x14ac:dyDescent="0.4">
      <c r="A307" s="110"/>
      <c r="B307" s="111" t="s">
        <v>846</v>
      </c>
      <c r="C307" s="48" t="s">
        <v>112</v>
      </c>
      <c r="D307" s="48" t="s">
        <v>268</v>
      </c>
      <c r="E307" s="2" t="s">
        <v>269</v>
      </c>
      <c r="F307" s="8" t="s">
        <v>21</v>
      </c>
      <c r="G307" s="81">
        <v>25</v>
      </c>
      <c r="H307" s="8">
        <f>G307*25.4</f>
        <v>635</v>
      </c>
      <c r="I307" s="8"/>
      <c r="J307" s="256">
        <v>0</v>
      </c>
      <c r="K307" s="8" t="s">
        <v>270</v>
      </c>
    </row>
    <row r="308" spans="1:12" ht="17" customHeight="1" thickBot="1" x14ac:dyDescent="0.4">
      <c r="A308" s="110"/>
      <c r="B308" s="111"/>
      <c r="C308" s="48" t="s">
        <v>112</v>
      </c>
      <c r="D308" s="48" t="s">
        <v>268</v>
      </c>
      <c r="E308" s="2" t="s">
        <v>731</v>
      </c>
      <c r="F308" s="8" t="s">
        <v>21</v>
      </c>
      <c r="G308" s="81">
        <f>H308/25.4</f>
        <v>21.653543307086615</v>
      </c>
      <c r="H308" s="8">
        <v>550</v>
      </c>
      <c r="I308" s="8"/>
      <c r="J308" s="256">
        <v>0</v>
      </c>
      <c r="K308" s="8"/>
    </row>
    <row r="309" spans="1:12" ht="17" customHeight="1" thickBot="1" x14ac:dyDescent="0.4">
      <c r="A309" s="110"/>
      <c r="B309" s="111"/>
      <c r="C309" s="48" t="s">
        <v>112</v>
      </c>
      <c r="D309" s="48" t="s">
        <v>268</v>
      </c>
      <c r="E309" s="2" t="s">
        <v>732</v>
      </c>
      <c r="F309" s="8" t="s">
        <v>21</v>
      </c>
      <c r="G309" s="81">
        <v>7.84</v>
      </c>
      <c r="H309" s="8">
        <f>G309*25.4</f>
        <v>199.136</v>
      </c>
      <c r="I309" s="8"/>
      <c r="J309" s="256">
        <v>3</v>
      </c>
      <c r="K309" s="8"/>
    </row>
    <row r="310" spans="1:12" ht="17" customHeight="1" thickBot="1" x14ac:dyDescent="0.4">
      <c r="A310" s="110"/>
      <c r="B310" s="111"/>
      <c r="C310" s="48" t="s">
        <v>112</v>
      </c>
      <c r="D310" s="48" t="s">
        <v>268</v>
      </c>
      <c r="E310" s="2" t="s">
        <v>103</v>
      </c>
      <c r="F310" s="8" t="s">
        <v>21</v>
      </c>
      <c r="G310" s="81">
        <f>H310/25.4</f>
        <v>16.929133858267718</v>
      </c>
      <c r="H310" s="8">
        <v>430</v>
      </c>
      <c r="I310" s="8"/>
      <c r="J310" s="256">
        <v>1</v>
      </c>
      <c r="K310" s="8"/>
    </row>
    <row r="311" spans="1:12" ht="17" customHeight="1" thickBot="1" x14ac:dyDescent="0.4">
      <c r="A311" s="110"/>
      <c r="B311" s="111"/>
      <c r="C311" s="48"/>
      <c r="D311" s="48"/>
      <c r="E311" s="2"/>
      <c r="F311" s="8"/>
      <c r="G311" s="81"/>
      <c r="H311" s="8"/>
      <c r="I311" s="8"/>
      <c r="J311" s="255">
        <f>AVERAGE(J307:J310)</f>
        <v>1</v>
      </c>
      <c r="K311" s="8"/>
    </row>
    <row r="312" spans="1:12" ht="17" customHeight="1" thickBot="1" x14ac:dyDescent="0.4">
      <c r="A312" s="117" t="s">
        <v>762</v>
      </c>
      <c r="B312" s="118" t="s">
        <v>44</v>
      </c>
      <c r="C312" s="49" t="s">
        <v>111</v>
      </c>
      <c r="D312" s="49" t="s">
        <v>44</v>
      </c>
      <c r="E312" s="49" t="s">
        <v>3</v>
      </c>
      <c r="F312" s="29" t="s">
        <v>21</v>
      </c>
      <c r="G312" s="82">
        <v>11.7716599</v>
      </c>
      <c r="H312" s="28">
        <v>299</v>
      </c>
      <c r="I312" s="28"/>
      <c r="J312" s="257">
        <v>1</v>
      </c>
      <c r="K312" s="28"/>
    </row>
    <row r="313" spans="1:12" ht="17" customHeight="1" thickBot="1" x14ac:dyDescent="0.4">
      <c r="A313" s="117"/>
      <c r="B313" s="118"/>
      <c r="C313" s="49" t="s">
        <v>111</v>
      </c>
      <c r="D313" s="49" t="s">
        <v>44</v>
      </c>
      <c r="E313" s="26" t="s">
        <v>2</v>
      </c>
      <c r="F313" s="29" t="s">
        <v>21</v>
      </c>
      <c r="G313" s="82">
        <v>32.913403599999995</v>
      </c>
      <c r="H313" s="28">
        <v>836</v>
      </c>
      <c r="I313" s="28"/>
      <c r="J313" s="257">
        <v>0</v>
      </c>
      <c r="K313" s="28"/>
    </row>
    <row r="314" spans="1:12" ht="17" customHeight="1" thickBot="1" x14ac:dyDescent="0.4">
      <c r="A314" s="117"/>
      <c r="B314" s="118"/>
      <c r="C314" s="49"/>
      <c r="D314" s="49"/>
      <c r="E314" s="26"/>
      <c r="F314" s="29"/>
      <c r="G314" s="82"/>
      <c r="H314" s="28"/>
      <c r="I314" s="28"/>
      <c r="J314" s="255">
        <f>AVERAGE(J312:J313)</f>
        <v>0.5</v>
      </c>
      <c r="K314" s="28"/>
    </row>
    <row r="315" spans="1:12" ht="17" customHeight="1" thickBot="1" x14ac:dyDescent="0.4">
      <c r="A315" s="110"/>
      <c r="B315" s="111" t="s">
        <v>265</v>
      </c>
      <c r="C315" s="48" t="s">
        <v>112</v>
      </c>
      <c r="D315" s="48" t="s">
        <v>265</v>
      </c>
      <c r="E315" s="2" t="s">
        <v>86</v>
      </c>
      <c r="F315" s="10"/>
      <c r="G315" s="81">
        <v>2.362206</v>
      </c>
      <c r="H315" s="8">
        <v>60</v>
      </c>
      <c r="I315" s="8"/>
      <c r="J315" s="256">
        <v>3</v>
      </c>
      <c r="K315" s="8"/>
    </row>
    <row r="316" spans="1:12" ht="17" customHeight="1" thickBot="1" x14ac:dyDescent="0.4">
      <c r="A316" s="110"/>
      <c r="B316" s="111"/>
      <c r="C316" s="48" t="s">
        <v>112</v>
      </c>
      <c r="D316" s="48" t="s">
        <v>265</v>
      </c>
      <c r="E316" s="2" t="s">
        <v>266</v>
      </c>
      <c r="F316" s="10"/>
      <c r="G316" s="81">
        <v>18.818907799999998</v>
      </c>
      <c r="H316" s="8">
        <v>478</v>
      </c>
      <c r="I316" s="8"/>
      <c r="J316" s="256">
        <v>1</v>
      </c>
      <c r="K316" s="8"/>
      <c r="L316" s="24">
        <v>3</v>
      </c>
    </row>
    <row r="317" spans="1:12" ht="17" customHeight="1" thickBot="1" x14ac:dyDescent="0.4">
      <c r="A317" s="110"/>
      <c r="B317" s="111"/>
      <c r="C317" s="48" t="s">
        <v>112</v>
      </c>
      <c r="D317" s="48" t="s">
        <v>265</v>
      </c>
      <c r="E317" s="5" t="s">
        <v>267</v>
      </c>
      <c r="F317" s="11"/>
      <c r="G317" s="83">
        <v>22.5196972</v>
      </c>
      <c r="H317" s="9">
        <v>572</v>
      </c>
      <c r="I317" s="9"/>
      <c r="J317" s="259">
        <v>0</v>
      </c>
      <c r="K317" s="9"/>
      <c r="L317" s="8">
        <v>3</v>
      </c>
    </row>
    <row r="318" spans="1:12" ht="17" customHeight="1" thickBot="1" x14ac:dyDescent="0.4">
      <c r="A318" s="110"/>
      <c r="B318" s="111"/>
      <c r="C318" s="48" t="s">
        <v>112</v>
      </c>
      <c r="D318" s="48" t="s">
        <v>265</v>
      </c>
      <c r="E318" s="5" t="s">
        <v>11</v>
      </c>
      <c r="F318" s="11"/>
      <c r="G318" s="83">
        <v>24.409461999999998</v>
      </c>
      <c r="H318" s="9">
        <v>620</v>
      </c>
      <c r="I318" s="9"/>
      <c r="J318" s="259">
        <v>0</v>
      </c>
      <c r="K318" s="9"/>
      <c r="L318" s="8"/>
    </row>
    <row r="319" spans="1:12" ht="17" customHeight="1" thickBot="1" x14ac:dyDescent="0.4">
      <c r="A319" s="110"/>
      <c r="B319" s="111"/>
      <c r="C319" s="48"/>
      <c r="D319" s="48"/>
      <c r="E319" s="5"/>
      <c r="F319" s="11"/>
      <c r="G319" s="83"/>
      <c r="H319" s="9"/>
      <c r="I319" s="9"/>
      <c r="J319" s="255">
        <f>AVERAGE(J315:J318)</f>
        <v>1</v>
      </c>
      <c r="K319" s="9"/>
      <c r="L319" s="9">
        <v>3</v>
      </c>
    </row>
    <row r="320" spans="1:12" ht="17" customHeight="1" thickBot="1" x14ac:dyDescent="0.4">
      <c r="A320" s="110"/>
      <c r="B320" s="111" t="s">
        <v>847</v>
      </c>
      <c r="C320" s="47" t="s">
        <v>112</v>
      </c>
      <c r="D320" s="47" t="s">
        <v>262</v>
      </c>
      <c r="E320" s="21" t="s">
        <v>263</v>
      </c>
      <c r="F320" s="24" t="s">
        <v>21</v>
      </c>
      <c r="G320" s="80">
        <v>14.173235999999999</v>
      </c>
      <c r="H320" s="24">
        <v>360</v>
      </c>
      <c r="I320" s="24"/>
      <c r="J320" s="254">
        <v>1</v>
      </c>
      <c r="K320" s="24" t="s">
        <v>264</v>
      </c>
      <c r="L320" s="8">
        <v>1</v>
      </c>
    </row>
    <row r="321" spans="1:11" ht="17" customHeight="1" thickBot="1" x14ac:dyDescent="0.4">
      <c r="A321" s="110"/>
      <c r="B321" s="111"/>
      <c r="C321" s="47" t="s">
        <v>112</v>
      </c>
      <c r="D321" s="47" t="s">
        <v>262</v>
      </c>
      <c r="E321" s="21" t="s">
        <v>93</v>
      </c>
      <c r="F321" s="24" t="s">
        <v>21</v>
      </c>
      <c r="G321" s="80">
        <f>H321/25.4</f>
        <v>9.9212598425196852</v>
      </c>
      <c r="H321" s="24">
        <v>252</v>
      </c>
      <c r="I321" s="24"/>
      <c r="J321" s="254">
        <v>3</v>
      </c>
      <c r="K321" s="24"/>
    </row>
    <row r="322" spans="1:11" ht="17" customHeight="1" thickBot="1" x14ac:dyDescent="0.4">
      <c r="A322" s="110"/>
      <c r="B322" s="111"/>
      <c r="C322" s="47" t="s">
        <v>112</v>
      </c>
      <c r="D322" s="47" t="s">
        <v>262</v>
      </c>
      <c r="E322" s="21" t="s">
        <v>231</v>
      </c>
      <c r="F322" s="22" t="s">
        <v>21</v>
      </c>
      <c r="G322" s="80">
        <f>H322/25.4</f>
        <v>28.425196850393704</v>
      </c>
      <c r="H322" s="24">
        <v>722</v>
      </c>
      <c r="I322" s="24"/>
      <c r="J322" s="254">
        <v>0</v>
      </c>
      <c r="K322" s="24"/>
    </row>
    <row r="323" spans="1:11" ht="17" customHeight="1" thickBot="1" x14ac:dyDescent="0.4">
      <c r="A323" s="110"/>
      <c r="B323" s="111"/>
      <c r="C323" s="47"/>
      <c r="D323" s="47"/>
      <c r="E323" s="21"/>
      <c r="F323" s="24"/>
      <c r="G323" s="80"/>
      <c r="H323" s="24"/>
      <c r="I323" s="24"/>
      <c r="J323" s="255">
        <f>AVERAGE(J320:J322)</f>
        <v>1.3333333333333333</v>
      </c>
      <c r="K323" s="24"/>
    </row>
    <row r="324" spans="1:11" ht="17" customHeight="1" thickBot="1" x14ac:dyDescent="0.4">
      <c r="A324" s="106"/>
      <c r="B324" s="107" t="s">
        <v>349</v>
      </c>
      <c r="C324" s="48" t="s">
        <v>318</v>
      </c>
      <c r="D324" s="48" t="s">
        <v>349</v>
      </c>
      <c r="E324" s="2" t="s">
        <v>331</v>
      </c>
      <c r="F324" s="10" t="s">
        <v>27</v>
      </c>
      <c r="G324" s="81">
        <v>16.2992214</v>
      </c>
      <c r="H324" s="8">
        <v>414</v>
      </c>
      <c r="I324" s="8"/>
      <c r="J324" s="256">
        <v>1</v>
      </c>
      <c r="K324" s="8"/>
    </row>
    <row r="325" spans="1:11" ht="17" customHeight="1" thickBot="1" x14ac:dyDescent="0.4">
      <c r="A325" s="106"/>
      <c r="B325" s="107"/>
      <c r="C325" s="48" t="s">
        <v>318</v>
      </c>
      <c r="D325" s="48" t="s">
        <v>349</v>
      </c>
      <c r="E325" s="5" t="s">
        <v>348</v>
      </c>
      <c r="F325" s="11"/>
      <c r="G325" s="83">
        <v>34.724428199999998</v>
      </c>
      <c r="H325" s="9">
        <v>882</v>
      </c>
      <c r="I325" s="9"/>
      <c r="J325" s="259">
        <v>0</v>
      </c>
      <c r="K325" s="9"/>
    </row>
    <row r="326" spans="1:11" ht="17" customHeight="1" thickBot="1" x14ac:dyDescent="0.4">
      <c r="A326" s="106"/>
      <c r="B326" s="107"/>
      <c r="C326" s="48" t="s">
        <v>318</v>
      </c>
      <c r="D326" s="48" t="s">
        <v>349</v>
      </c>
      <c r="E326" s="2" t="s">
        <v>347</v>
      </c>
      <c r="F326" s="10"/>
      <c r="G326" s="81">
        <v>37.165374399999997</v>
      </c>
      <c r="H326" s="8">
        <v>944</v>
      </c>
      <c r="I326" s="8"/>
      <c r="J326" s="256">
        <v>0</v>
      </c>
      <c r="K326" s="8"/>
    </row>
    <row r="327" spans="1:11" ht="17" customHeight="1" thickBot="1" x14ac:dyDescent="0.4">
      <c r="A327" s="106"/>
      <c r="B327" s="107"/>
      <c r="C327" s="48"/>
      <c r="D327" s="48"/>
      <c r="E327" s="2"/>
      <c r="F327" s="10"/>
      <c r="G327" s="81"/>
      <c r="H327" s="8"/>
      <c r="I327" s="8"/>
      <c r="J327" s="255">
        <f>AVERAGE(J324:J326)</f>
        <v>0.33333333333333331</v>
      </c>
      <c r="K327" s="8"/>
    </row>
    <row r="328" spans="1:11" ht="17" customHeight="1" thickBot="1" x14ac:dyDescent="0.4">
      <c r="A328" s="110"/>
      <c r="B328" s="111" t="s">
        <v>848</v>
      </c>
      <c r="C328" s="49" t="s">
        <v>112</v>
      </c>
      <c r="D328" s="49" t="s">
        <v>257</v>
      </c>
      <c r="E328" s="32" t="s">
        <v>261</v>
      </c>
      <c r="F328" s="28" t="s">
        <v>21</v>
      </c>
      <c r="G328" s="82">
        <v>10.708667199999999</v>
      </c>
      <c r="H328" s="28">
        <v>272</v>
      </c>
      <c r="I328" s="28"/>
      <c r="J328" s="257">
        <v>3</v>
      </c>
      <c r="K328" s="28" t="s">
        <v>258</v>
      </c>
    </row>
    <row r="329" spans="1:11" ht="17" customHeight="1" thickBot="1" x14ac:dyDescent="0.4">
      <c r="A329" s="110"/>
      <c r="B329" s="111"/>
      <c r="C329" s="49" t="s">
        <v>112</v>
      </c>
      <c r="D329" s="49" t="s">
        <v>257</v>
      </c>
      <c r="E329" s="26" t="s">
        <v>259</v>
      </c>
      <c r="F329" s="28" t="s">
        <v>27</v>
      </c>
      <c r="G329" s="82">
        <v>17.992135699999999</v>
      </c>
      <c r="H329" s="28">
        <v>457</v>
      </c>
      <c r="I329" s="28"/>
      <c r="J329" s="257">
        <v>1</v>
      </c>
      <c r="K329" s="28"/>
    </row>
    <row r="330" spans="1:11" ht="17" customHeight="1" thickBot="1" x14ac:dyDescent="0.4">
      <c r="A330" s="110"/>
      <c r="B330" s="111"/>
      <c r="C330" s="49"/>
      <c r="D330" s="49"/>
      <c r="E330" s="26"/>
      <c r="F330" s="28"/>
      <c r="G330" s="82"/>
      <c r="H330" s="28"/>
      <c r="I330" s="28"/>
      <c r="J330" s="255">
        <f>AVERAGE(J328:J329)</f>
        <v>2</v>
      </c>
      <c r="K330" s="28"/>
    </row>
    <row r="331" spans="1:11" ht="17" customHeight="1" thickBot="1" x14ac:dyDescent="0.4">
      <c r="A331" s="110"/>
      <c r="B331" s="111" t="s">
        <v>849</v>
      </c>
      <c r="C331" s="48" t="s">
        <v>112</v>
      </c>
      <c r="D331" s="48" t="s">
        <v>252</v>
      </c>
      <c r="E331" s="2" t="s">
        <v>253</v>
      </c>
      <c r="F331" s="8" t="s">
        <v>27</v>
      </c>
      <c r="G331" s="81">
        <v>9.7637847999999998</v>
      </c>
      <c r="H331" s="8">
        <v>248</v>
      </c>
      <c r="I331" s="8"/>
      <c r="J331" s="256">
        <v>3</v>
      </c>
      <c r="K331" s="8" t="s">
        <v>255</v>
      </c>
    </row>
    <row r="332" spans="1:11" ht="17" customHeight="1" thickBot="1" x14ac:dyDescent="0.4">
      <c r="A332" s="110"/>
      <c r="B332" s="111"/>
      <c r="C332" s="48" t="s">
        <v>112</v>
      </c>
      <c r="D332" s="48" t="s">
        <v>252</v>
      </c>
      <c r="E332" s="5" t="s">
        <v>130</v>
      </c>
      <c r="F332" s="11"/>
      <c r="G332" s="83">
        <v>12.677172199999999</v>
      </c>
      <c r="H332" s="9">
        <v>322</v>
      </c>
      <c r="I332" s="9"/>
      <c r="J332" s="259">
        <v>1</v>
      </c>
      <c r="K332" s="9"/>
    </row>
    <row r="333" spans="1:11" ht="17" customHeight="1" thickBot="1" x14ac:dyDescent="0.4">
      <c r="A333" s="110"/>
      <c r="B333" s="111"/>
      <c r="C333" s="48" t="s">
        <v>112</v>
      </c>
      <c r="D333" s="48" t="s">
        <v>252</v>
      </c>
      <c r="E333" s="2" t="s">
        <v>256</v>
      </c>
      <c r="F333" s="10"/>
      <c r="G333" s="81">
        <v>18.622057299999998</v>
      </c>
      <c r="H333" s="8">
        <v>473</v>
      </c>
      <c r="I333" s="8"/>
      <c r="J333" s="256">
        <v>1</v>
      </c>
      <c r="K333" s="8"/>
    </row>
    <row r="334" spans="1:11" ht="17" customHeight="1" thickBot="1" x14ac:dyDescent="0.4">
      <c r="A334" s="110"/>
      <c r="B334" s="111"/>
      <c r="C334" s="48"/>
      <c r="D334" s="48"/>
      <c r="E334" s="2"/>
      <c r="F334" s="10"/>
      <c r="G334" s="81"/>
      <c r="H334" s="8"/>
      <c r="I334" s="8"/>
      <c r="J334" s="255">
        <f>AVERAGE(J331:J333)</f>
        <v>1.6666666666666667</v>
      </c>
      <c r="K334" s="8"/>
    </row>
    <row r="335" spans="1:11" ht="17" customHeight="1" thickBot="1" x14ac:dyDescent="0.4">
      <c r="A335" s="106"/>
      <c r="B335" s="107" t="s">
        <v>831</v>
      </c>
      <c r="C335" s="47" t="s">
        <v>318</v>
      </c>
      <c r="D335" s="47" t="s">
        <v>344</v>
      </c>
      <c r="E335" s="21" t="s">
        <v>331</v>
      </c>
      <c r="F335" s="22" t="s">
        <v>27</v>
      </c>
      <c r="G335" s="80">
        <v>16.2992214</v>
      </c>
      <c r="H335" s="24">
        <v>414</v>
      </c>
      <c r="I335" s="24"/>
      <c r="J335" s="254">
        <v>1</v>
      </c>
      <c r="K335" s="24"/>
    </row>
    <row r="336" spans="1:11" ht="17" customHeight="1" thickBot="1" x14ac:dyDescent="0.4">
      <c r="A336" s="106"/>
      <c r="B336" s="107"/>
      <c r="C336" s="47" t="s">
        <v>318</v>
      </c>
      <c r="D336" s="47" t="s">
        <v>344</v>
      </c>
      <c r="E336" s="21" t="s">
        <v>346</v>
      </c>
      <c r="F336" s="22" t="s">
        <v>21</v>
      </c>
      <c r="G336" s="80">
        <v>20.1181211</v>
      </c>
      <c r="H336" s="24">
        <v>511</v>
      </c>
      <c r="I336" s="24"/>
      <c r="J336" s="254">
        <v>0</v>
      </c>
      <c r="K336" s="24"/>
    </row>
    <row r="337" spans="1:11" ht="17" customHeight="1" thickBot="1" x14ac:dyDescent="0.4">
      <c r="A337" s="106"/>
      <c r="B337" s="107"/>
      <c r="C337" s="47" t="s">
        <v>318</v>
      </c>
      <c r="D337" s="47" t="s">
        <v>344</v>
      </c>
      <c r="E337" s="21" t="s">
        <v>345</v>
      </c>
      <c r="F337" s="22" t="s">
        <v>21</v>
      </c>
      <c r="G337" s="80">
        <v>59.055149999999998</v>
      </c>
      <c r="H337" s="24">
        <v>1500</v>
      </c>
      <c r="I337" s="24"/>
      <c r="J337" s="254">
        <v>0</v>
      </c>
      <c r="K337" s="24"/>
    </row>
    <row r="338" spans="1:11" ht="17" customHeight="1" thickBot="1" x14ac:dyDescent="0.4">
      <c r="A338" s="106"/>
      <c r="B338" s="107"/>
      <c r="C338" s="47"/>
      <c r="D338" s="47"/>
      <c r="E338" s="21"/>
      <c r="F338" s="22"/>
      <c r="G338" s="80"/>
      <c r="H338" s="24"/>
      <c r="I338" s="24"/>
      <c r="J338" s="255">
        <f>AVERAGE(J335:J337)</f>
        <v>0.33333333333333331</v>
      </c>
      <c r="K338" s="24"/>
    </row>
    <row r="339" spans="1:11" ht="17" customHeight="1" thickBot="1" x14ac:dyDescent="0.4">
      <c r="A339" s="110"/>
      <c r="B339" s="111" t="s">
        <v>249</v>
      </c>
      <c r="C339" s="48" t="s">
        <v>112</v>
      </c>
      <c r="D339" s="48" t="s">
        <v>249</v>
      </c>
      <c r="E339" s="2" t="s">
        <v>250</v>
      </c>
      <c r="F339" s="8" t="s">
        <v>21</v>
      </c>
      <c r="G339" s="81">
        <v>12.204730999999999</v>
      </c>
      <c r="H339" s="8">
        <v>310</v>
      </c>
      <c r="I339" s="8"/>
      <c r="J339" s="256">
        <v>1</v>
      </c>
      <c r="K339" s="8" t="s">
        <v>251</v>
      </c>
    </row>
    <row r="340" spans="1:11" ht="17" customHeight="1" thickBot="1" x14ac:dyDescent="0.4">
      <c r="A340" s="110"/>
      <c r="B340" s="111"/>
      <c r="C340" s="48" t="s">
        <v>112</v>
      </c>
      <c r="D340" s="48" t="s">
        <v>249</v>
      </c>
      <c r="E340" s="72" t="s">
        <v>204</v>
      </c>
      <c r="F340" s="13" t="s">
        <v>21</v>
      </c>
      <c r="G340" s="84">
        <v>14.212606099999999</v>
      </c>
      <c r="H340" s="13">
        <v>361</v>
      </c>
      <c r="I340" s="8"/>
      <c r="J340" s="256">
        <v>1</v>
      </c>
      <c r="K340" s="8"/>
    </row>
    <row r="341" spans="1:11" ht="17" customHeight="1" thickBot="1" x14ac:dyDescent="0.4">
      <c r="A341" s="110"/>
      <c r="B341" s="111"/>
      <c r="C341" s="48" t="s">
        <v>112</v>
      </c>
      <c r="D341" s="48" t="s">
        <v>249</v>
      </c>
      <c r="E341" s="72" t="s">
        <v>231</v>
      </c>
      <c r="F341" s="75" t="s">
        <v>21</v>
      </c>
      <c r="G341" s="84">
        <f>H341/25.4</f>
        <v>28.425196850393704</v>
      </c>
      <c r="H341" s="13">
        <v>722</v>
      </c>
      <c r="I341" s="8"/>
      <c r="J341" s="256">
        <v>0</v>
      </c>
      <c r="K341" s="8"/>
    </row>
    <row r="342" spans="1:11" ht="17" customHeight="1" thickBot="1" x14ac:dyDescent="0.4">
      <c r="A342" s="110"/>
      <c r="B342" s="111"/>
      <c r="C342" s="48"/>
      <c r="D342" s="48"/>
      <c r="E342" s="2"/>
      <c r="F342" s="8"/>
      <c r="G342" s="81"/>
      <c r="H342" s="8"/>
      <c r="I342" s="8"/>
      <c r="J342" s="255">
        <f>AVERAGE(J339:J341)</f>
        <v>0.66666666666666663</v>
      </c>
      <c r="K342" s="8"/>
    </row>
    <row r="343" spans="1:11" ht="17" customHeight="1" thickBot="1" x14ac:dyDescent="0.4">
      <c r="A343" s="110"/>
      <c r="B343" s="111" t="s">
        <v>850</v>
      </c>
      <c r="C343" s="49" t="s">
        <v>112</v>
      </c>
      <c r="D343" s="49" t="s">
        <v>247</v>
      </c>
      <c r="E343" s="26" t="s">
        <v>11</v>
      </c>
      <c r="F343" s="29" t="s">
        <v>21</v>
      </c>
      <c r="G343" s="82">
        <v>24.409461999999998</v>
      </c>
      <c r="H343" s="28">
        <v>620</v>
      </c>
      <c r="I343" s="28"/>
      <c r="J343" s="257">
        <v>0</v>
      </c>
      <c r="K343" s="28" t="s">
        <v>248</v>
      </c>
    </row>
    <row r="344" spans="1:11" ht="17" customHeight="1" thickBot="1" x14ac:dyDescent="0.4">
      <c r="A344" s="110"/>
      <c r="B344" s="132"/>
      <c r="C344" s="49" t="s">
        <v>112</v>
      </c>
      <c r="D344" s="49" t="s">
        <v>247</v>
      </c>
      <c r="E344" s="26" t="s">
        <v>93</v>
      </c>
      <c r="F344" s="28" t="s">
        <v>21</v>
      </c>
      <c r="G344" s="82">
        <f>H344/25.4</f>
        <v>9.9212598425196852</v>
      </c>
      <c r="H344" s="28">
        <v>252</v>
      </c>
      <c r="I344" s="28"/>
      <c r="J344" s="257">
        <v>3</v>
      </c>
      <c r="K344" s="28"/>
    </row>
    <row r="345" spans="1:11" ht="17" customHeight="1" thickBot="1" x14ac:dyDescent="0.4">
      <c r="A345" s="110"/>
      <c r="B345" s="132"/>
      <c r="C345" s="49" t="s">
        <v>112</v>
      </c>
      <c r="D345" s="49" t="s">
        <v>247</v>
      </c>
      <c r="E345" s="26" t="s">
        <v>730</v>
      </c>
      <c r="F345" s="28" t="s">
        <v>21</v>
      </c>
      <c r="G345" s="82">
        <f>H345/25.4</f>
        <v>20.433070866141733</v>
      </c>
      <c r="H345" s="28">
        <v>519</v>
      </c>
      <c r="I345" s="28"/>
      <c r="J345" s="257">
        <v>0</v>
      </c>
      <c r="K345" s="28"/>
    </row>
    <row r="346" spans="1:11" ht="17" customHeight="1" thickBot="1" x14ac:dyDescent="0.4">
      <c r="A346" s="110"/>
      <c r="B346" s="132"/>
      <c r="C346" s="49"/>
      <c r="D346" s="49"/>
      <c r="E346" s="26"/>
      <c r="F346" s="29"/>
      <c r="G346" s="82"/>
      <c r="H346" s="28"/>
      <c r="I346" s="28"/>
      <c r="J346" s="255">
        <f>AVERAGE(J343:J345)</f>
        <v>1</v>
      </c>
      <c r="K346" s="28"/>
    </row>
    <row r="347" spans="1:11" ht="17" customHeight="1" thickBot="1" x14ac:dyDescent="0.4">
      <c r="A347" s="117" t="s">
        <v>762</v>
      </c>
      <c r="B347" s="131" t="s">
        <v>895</v>
      </c>
      <c r="C347" s="48" t="s">
        <v>111</v>
      </c>
      <c r="D347" s="48" t="s">
        <v>41</v>
      </c>
      <c r="E347" s="5" t="s">
        <v>42</v>
      </c>
      <c r="F347" s="11"/>
      <c r="G347" s="83">
        <v>42.559078100000001</v>
      </c>
      <c r="H347" s="9">
        <v>1081</v>
      </c>
      <c r="I347" s="9"/>
      <c r="J347" s="259">
        <v>0</v>
      </c>
      <c r="K347" s="9"/>
    </row>
    <row r="348" spans="1:11" ht="17" customHeight="1" thickBot="1" x14ac:dyDescent="0.4">
      <c r="A348" s="117"/>
      <c r="B348" s="131"/>
      <c r="C348" s="48" t="s">
        <v>111</v>
      </c>
      <c r="D348" s="48" t="s">
        <v>41</v>
      </c>
      <c r="E348" s="2" t="s">
        <v>15</v>
      </c>
      <c r="F348" s="10"/>
      <c r="G348" s="81">
        <v>47.7559313</v>
      </c>
      <c r="H348" s="8">
        <v>1213</v>
      </c>
      <c r="I348" s="8"/>
      <c r="J348" s="256">
        <v>0</v>
      </c>
      <c r="K348" s="8"/>
    </row>
    <row r="349" spans="1:11" ht="17" customHeight="1" thickBot="1" x14ac:dyDescent="0.4">
      <c r="A349" s="133"/>
      <c r="B349" s="134"/>
      <c r="C349" s="48" t="s">
        <v>111</v>
      </c>
      <c r="D349" s="48" t="s">
        <v>41</v>
      </c>
      <c r="E349" s="2" t="s">
        <v>43</v>
      </c>
      <c r="F349" s="10"/>
      <c r="G349" s="81">
        <v>48.937034300000001</v>
      </c>
      <c r="H349" s="8">
        <v>1243</v>
      </c>
      <c r="I349" s="8"/>
      <c r="J349" s="256">
        <v>0</v>
      </c>
      <c r="K349" s="8"/>
    </row>
    <row r="350" spans="1:11" ht="17" customHeight="1" thickBot="1" x14ac:dyDescent="0.4">
      <c r="A350" s="133"/>
      <c r="B350" s="134"/>
      <c r="C350" s="48"/>
      <c r="D350" s="48"/>
      <c r="E350" s="2"/>
      <c r="F350" s="10"/>
      <c r="G350" s="81"/>
      <c r="H350" s="8"/>
      <c r="I350" s="8"/>
      <c r="J350" s="255">
        <f>AVERAGE(J347:J349)</f>
        <v>0</v>
      </c>
      <c r="K350" s="8"/>
    </row>
    <row r="351" spans="1:11" ht="17" customHeight="1" thickBot="1" x14ac:dyDescent="0.4">
      <c r="A351" s="103"/>
      <c r="B351" s="130" t="s">
        <v>832</v>
      </c>
      <c r="C351" s="47" t="s">
        <v>297</v>
      </c>
      <c r="D351" s="47" t="s">
        <v>340</v>
      </c>
      <c r="E351" s="21" t="s">
        <v>341</v>
      </c>
      <c r="F351" s="22" t="s">
        <v>21</v>
      </c>
      <c r="G351" s="80">
        <v>36.259862099999999</v>
      </c>
      <c r="H351" s="24">
        <v>921</v>
      </c>
      <c r="I351" s="24"/>
      <c r="J351" s="254">
        <v>0</v>
      </c>
      <c r="K351" s="24"/>
    </row>
    <row r="352" spans="1:11" ht="17" customHeight="1" thickBot="1" x14ac:dyDescent="0.4">
      <c r="A352" s="103"/>
      <c r="B352" s="130"/>
      <c r="C352" s="47" t="s">
        <v>297</v>
      </c>
      <c r="D352" s="47" t="s">
        <v>340</v>
      </c>
      <c r="E352" s="21" t="s">
        <v>342</v>
      </c>
      <c r="F352" s="22" t="s">
        <v>21</v>
      </c>
      <c r="G352" s="80">
        <v>75.826812599999997</v>
      </c>
      <c r="H352" s="24">
        <v>1926</v>
      </c>
      <c r="I352" s="24"/>
      <c r="J352" s="254">
        <v>0</v>
      </c>
      <c r="K352" s="24"/>
    </row>
    <row r="353" spans="1:11" ht="17" customHeight="1" thickBot="1" x14ac:dyDescent="0.4">
      <c r="A353" s="103"/>
      <c r="B353" s="130"/>
      <c r="C353" s="47" t="s">
        <v>318</v>
      </c>
      <c r="D353" s="47" t="s">
        <v>340</v>
      </c>
      <c r="E353" s="21" t="s">
        <v>343</v>
      </c>
      <c r="F353" s="22" t="s">
        <v>21</v>
      </c>
      <c r="G353" s="80">
        <v>88.031543599999992</v>
      </c>
      <c r="H353" s="24">
        <v>2236</v>
      </c>
      <c r="I353" s="24"/>
      <c r="J353" s="254">
        <v>0</v>
      </c>
      <c r="K353" s="24"/>
    </row>
    <row r="354" spans="1:11" ht="17" customHeight="1" thickBot="1" x14ac:dyDescent="0.4">
      <c r="A354" s="103"/>
      <c r="B354" s="130"/>
      <c r="C354" s="47"/>
      <c r="D354" s="47"/>
      <c r="E354" s="21"/>
      <c r="F354" s="22"/>
      <c r="G354" s="80"/>
      <c r="H354" s="24"/>
      <c r="I354" s="24"/>
      <c r="J354" s="255">
        <f>AVERAGE(J351:J353)</f>
        <v>0</v>
      </c>
      <c r="K354" s="24"/>
    </row>
    <row r="355" spans="1:11" ht="17" customHeight="1" thickBot="1" x14ac:dyDescent="0.4">
      <c r="A355" s="110"/>
      <c r="B355" s="111" t="s">
        <v>851</v>
      </c>
      <c r="C355" s="48" t="s">
        <v>112</v>
      </c>
      <c r="D355" s="48" t="s">
        <v>242</v>
      </c>
      <c r="E355" s="2" t="s">
        <v>243</v>
      </c>
      <c r="F355" s="8" t="s">
        <v>21</v>
      </c>
      <c r="G355" s="81">
        <v>9.9212651999999988</v>
      </c>
      <c r="H355" s="8">
        <v>252</v>
      </c>
      <c r="I355" s="8"/>
      <c r="J355" s="256">
        <v>3</v>
      </c>
      <c r="K355" s="8" t="s">
        <v>244</v>
      </c>
    </row>
    <row r="356" spans="1:11" ht="17" customHeight="1" thickBot="1" x14ac:dyDescent="0.4">
      <c r="A356" s="110"/>
      <c r="B356" s="111"/>
      <c r="C356" s="48" t="s">
        <v>112</v>
      </c>
      <c r="D356" s="48" t="s">
        <v>242</v>
      </c>
      <c r="E356" s="5" t="s">
        <v>245</v>
      </c>
      <c r="F356" s="11"/>
      <c r="G356" s="93">
        <v>9.9212651999999988</v>
      </c>
      <c r="H356" s="11">
        <v>252</v>
      </c>
      <c r="I356" s="11"/>
      <c r="J356" s="261">
        <v>3</v>
      </c>
      <c r="K356" s="9" t="s">
        <v>246</v>
      </c>
    </row>
    <row r="357" spans="1:11" ht="17" customHeight="1" thickBot="1" x14ac:dyDescent="0.4">
      <c r="A357" s="110"/>
      <c r="B357" s="111"/>
      <c r="C357" s="48" t="s">
        <v>112</v>
      </c>
      <c r="D357" s="48" t="s">
        <v>242</v>
      </c>
      <c r="E357" s="72" t="s">
        <v>734</v>
      </c>
      <c r="F357" s="11"/>
      <c r="G357" s="93">
        <f>H357/25.4</f>
        <v>31.102362204724411</v>
      </c>
      <c r="H357" s="11">
        <v>790</v>
      </c>
      <c r="I357" s="11"/>
      <c r="J357" s="261">
        <v>0</v>
      </c>
      <c r="K357" s="9"/>
    </row>
    <row r="358" spans="1:11" ht="17" customHeight="1" thickBot="1" x14ac:dyDescent="0.4">
      <c r="A358" s="110"/>
      <c r="B358" s="111"/>
      <c r="C358" s="48" t="s">
        <v>112</v>
      </c>
      <c r="D358" s="48" t="s">
        <v>242</v>
      </c>
      <c r="E358" s="72" t="s">
        <v>231</v>
      </c>
      <c r="F358" s="13" t="s">
        <v>21</v>
      </c>
      <c r="G358" s="84">
        <v>33.582695299999997</v>
      </c>
      <c r="H358" s="13">
        <v>853</v>
      </c>
      <c r="I358" s="11"/>
      <c r="J358" s="261">
        <v>0</v>
      </c>
      <c r="K358" s="9"/>
    </row>
    <row r="359" spans="1:11" ht="17" customHeight="1" thickBot="1" x14ac:dyDescent="0.4">
      <c r="A359" s="110"/>
      <c r="B359" s="111"/>
      <c r="C359" s="48"/>
      <c r="D359" s="48"/>
      <c r="E359" s="5"/>
      <c r="F359" s="11"/>
      <c r="G359" s="93"/>
      <c r="H359" s="11"/>
      <c r="I359" s="11"/>
      <c r="J359" s="262">
        <f>AVERAGE(J355:J358)</f>
        <v>1.5</v>
      </c>
      <c r="K359" s="9"/>
    </row>
    <row r="360" spans="1:11" ht="17" customHeight="1" thickBot="1" x14ac:dyDescent="0.4">
      <c r="A360" s="103"/>
      <c r="B360" s="104" t="s">
        <v>818</v>
      </c>
      <c r="C360" s="49" t="s">
        <v>297</v>
      </c>
      <c r="D360" s="49" t="s">
        <v>395</v>
      </c>
      <c r="E360" s="26" t="s">
        <v>367</v>
      </c>
      <c r="F360" s="29" t="s">
        <v>21</v>
      </c>
      <c r="G360" s="82">
        <v>9.0944930999999993</v>
      </c>
      <c r="H360" s="28">
        <v>231</v>
      </c>
      <c r="I360" s="28"/>
      <c r="J360" s="257">
        <v>3</v>
      </c>
      <c r="K360" s="28"/>
    </row>
    <row r="361" spans="1:11" ht="17" customHeight="1" thickBot="1" x14ac:dyDescent="0.4">
      <c r="A361" s="103"/>
      <c r="B361" s="104"/>
      <c r="C361" s="49" t="s">
        <v>297</v>
      </c>
      <c r="D361" s="49" t="s">
        <v>395</v>
      </c>
      <c r="E361" s="26" t="s">
        <v>396</v>
      </c>
      <c r="F361" s="29" t="s">
        <v>21</v>
      </c>
      <c r="G361" s="82">
        <v>14.8425277</v>
      </c>
      <c r="H361" s="28">
        <v>377</v>
      </c>
      <c r="I361" s="28"/>
      <c r="J361" s="257">
        <v>1</v>
      </c>
      <c r="K361" s="28"/>
    </row>
    <row r="362" spans="1:11" ht="17" customHeight="1" thickBot="1" x14ac:dyDescent="0.4">
      <c r="A362" s="103"/>
      <c r="B362" s="104"/>
      <c r="C362" s="49" t="s">
        <v>297</v>
      </c>
      <c r="D362" s="49" t="s">
        <v>395</v>
      </c>
      <c r="E362" s="26" t="s">
        <v>338</v>
      </c>
      <c r="F362" s="29" t="s">
        <v>21</v>
      </c>
      <c r="G362" s="82">
        <v>16.6929224</v>
      </c>
      <c r="H362" s="28">
        <v>424</v>
      </c>
      <c r="I362" s="28"/>
      <c r="J362" s="257">
        <v>1</v>
      </c>
      <c r="K362" s="28"/>
    </row>
    <row r="363" spans="1:11" ht="17" customHeight="1" thickBot="1" x14ac:dyDescent="0.4">
      <c r="A363" s="103"/>
      <c r="B363" s="104"/>
      <c r="C363" s="49"/>
      <c r="D363" s="49"/>
      <c r="E363" s="26"/>
      <c r="F363" s="29"/>
      <c r="G363" s="82"/>
      <c r="H363" s="28"/>
      <c r="I363" s="28"/>
      <c r="J363" s="255">
        <f>AVERAGE(J360:J362)</f>
        <v>1.6666666666666667</v>
      </c>
      <c r="K363" s="28"/>
    </row>
    <row r="364" spans="1:11" ht="17" customHeight="1" thickBot="1" x14ac:dyDescent="0.4">
      <c r="A364" s="103" t="s">
        <v>762</v>
      </c>
      <c r="B364" s="104" t="s">
        <v>819</v>
      </c>
      <c r="C364" s="48" t="s">
        <v>297</v>
      </c>
      <c r="D364" s="48" t="s">
        <v>392</v>
      </c>
      <c r="E364" s="2" t="s">
        <v>393</v>
      </c>
      <c r="F364" s="10"/>
      <c r="G364" s="81">
        <v>10.787407399999999</v>
      </c>
      <c r="H364" s="8">
        <v>274</v>
      </c>
      <c r="I364" s="8"/>
      <c r="J364" s="256">
        <v>3</v>
      </c>
      <c r="K364" s="8"/>
    </row>
    <row r="365" spans="1:11" ht="17" customHeight="1" thickBot="1" x14ac:dyDescent="0.4">
      <c r="A365" s="103"/>
      <c r="B365" s="104"/>
      <c r="C365" s="48" t="s">
        <v>297</v>
      </c>
      <c r="D365" s="48" t="s">
        <v>392</v>
      </c>
      <c r="E365" s="5" t="s">
        <v>394</v>
      </c>
      <c r="F365" s="11"/>
      <c r="G365" s="83">
        <v>14.881897799999999</v>
      </c>
      <c r="H365" s="9">
        <v>378</v>
      </c>
      <c r="I365" s="9"/>
      <c r="J365" s="259">
        <v>1</v>
      </c>
      <c r="K365" s="9"/>
    </row>
    <row r="366" spans="1:11" ht="17" customHeight="1" thickBot="1" x14ac:dyDescent="0.4">
      <c r="A366" s="103"/>
      <c r="B366" s="104"/>
      <c r="C366" s="48"/>
      <c r="D366" s="48"/>
      <c r="E366" s="5"/>
      <c r="F366" s="11"/>
      <c r="G366" s="83"/>
      <c r="H366" s="9"/>
      <c r="I366" s="9"/>
      <c r="J366" s="255">
        <f>AVERAGE(J364:J365)</f>
        <v>2</v>
      </c>
      <c r="K366" s="9"/>
    </row>
    <row r="367" spans="1:11" ht="17" customHeight="1" thickBot="1" x14ac:dyDescent="0.4">
      <c r="A367" s="103"/>
      <c r="B367" s="104" t="s">
        <v>820</v>
      </c>
      <c r="C367" s="47" t="s">
        <v>297</v>
      </c>
      <c r="D367" s="47" t="s">
        <v>390</v>
      </c>
      <c r="E367" s="21" t="s">
        <v>385</v>
      </c>
      <c r="F367" s="22"/>
      <c r="G367" s="80">
        <v>9.4488240000000001</v>
      </c>
      <c r="H367" s="24">
        <v>240</v>
      </c>
      <c r="I367" s="24"/>
      <c r="J367" s="254">
        <v>3</v>
      </c>
      <c r="K367" s="24"/>
    </row>
    <row r="368" spans="1:11" ht="17" customHeight="1" thickBot="1" x14ac:dyDescent="0.4">
      <c r="A368" s="103"/>
      <c r="B368" s="104"/>
      <c r="C368" s="47" t="s">
        <v>297</v>
      </c>
      <c r="D368" s="47" t="s">
        <v>390</v>
      </c>
      <c r="E368" s="21" t="s">
        <v>391</v>
      </c>
      <c r="F368" s="22"/>
      <c r="G368" s="80">
        <v>11.0629981</v>
      </c>
      <c r="H368" s="24">
        <v>281</v>
      </c>
      <c r="I368" s="24"/>
      <c r="J368" s="254">
        <v>3</v>
      </c>
      <c r="K368" s="24"/>
    </row>
    <row r="369" spans="1:11" ht="17" customHeight="1" thickBot="1" x14ac:dyDescent="0.4">
      <c r="A369" s="103"/>
      <c r="B369" s="104"/>
      <c r="C369" s="47" t="s">
        <v>297</v>
      </c>
      <c r="D369" s="47" t="s">
        <v>390</v>
      </c>
      <c r="E369" s="21" t="s">
        <v>370</v>
      </c>
      <c r="F369" s="22"/>
      <c r="G369" s="80">
        <v>14.606307099999999</v>
      </c>
      <c r="H369" s="24">
        <v>371</v>
      </c>
      <c r="I369" s="24"/>
      <c r="J369" s="254">
        <v>1</v>
      </c>
      <c r="K369" s="24"/>
    </row>
    <row r="370" spans="1:11" ht="17" customHeight="1" thickBot="1" x14ac:dyDescent="0.4">
      <c r="A370" s="103"/>
      <c r="B370" s="104"/>
      <c r="C370" s="47"/>
      <c r="D370" s="47"/>
      <c r="E370" s="21"/>
      <c r="F370" s="22"/>
      <c r="G370" s="80"/>
      <c r="H370" s="24"/>
      <c r="I370" s="24"/>
      <c r="J370" s="255">
        <f>AVERAGE(J367:J369)</f>
        <v>2.3333333333333335</v>
      </c>
      <c r="K370" s="24"/>
    </row>
    <row r="371" spans="1:11" ht="17" customHeight="1" thickBot="1" x14ac:dyDescent="0.4">
      <c r="A371" s="103" t="s">
        <v>762</v>
      </c>
      <c r="B371" s="104" t="s">
        <v>821</v>
      </c>
      <c r="C371" s="48" t="s">
        <v>297</v>
      </c>
      <c r="D371" s="48" t="s">
        <v>388</v>
      </c>
      <c r="E371" s="5" t="s">
        <v>371</v>
      </c>
      <c r="F371" s="11"/>
      <c r="G371" s="83">
        <v>11.811029999999999</v>
      </c>
      <c r="H371" s="9">
        <v>300</v>
      </c>
      <c r="I371" s="9"/>
      <c r="J371" s="259">
        <v>1</v>
      </c>
      <c r="K371" s="9"/>
    </row>
    <row r="372" spans="1:11" ht="17" customHeight="1" thickBot="1" x14ac:dyDescent="0.4">
      <c r="A372" s="103"/>
      <c r="B372" s="104"/>
      <c r="C372" s="48" t="s">
        <v>297</v>
      </c>
      <c r="D372" s="48" t="s">
        <v>388</v>
      </c>
      <c r="E372" s="2" t="s">
        <v>389</v>
      </c>
      <c r="F372" s="10"/>
      <c r="G372" s="81">
        <v>12.8346526</v>
      </c>
      <c r="H372" s="8">
        <v>326</v>
      </c>
      <c r="I372" s="8"/>
      <c r="J372" s="256">
        <v>1</v>
      </c>
      <c r="K372" s="8"/>
    </row>
    <row r="373" spans="1:11" ht="17" customHeight="1" thickBot="1" x14ac:dyDescent="0.4">
      <c r="A373" s="103"/>
      <c r="B373" s="104"/>
      <c r="C373" s="48" t="s">
        <v>297</v>
      </c>
      <c r="D373" s="48" t="s">
        <v>388</v>
      </c>
      <c r="E373" s="2" t="s">
        <v>370</v>
      </c>
      <c r="F373" s="10"/>
      <c r="G373" s="81">
        <v>14.606307099999999</v>
      </c>
      <c r="H373" s="8">
        <v>371</v>
      </c>
      <c r="I373" s="8"/>
      <c r="J373" s="256">
        <v>1</v>
      </c>
      <c r="K373" s="8"/>
    </row>
    <row r="374" spans="1:11" ht="17" customHeight="1" thickBot="1" x14ac:dyDescent="0.4">
      <c r="A374" s="103"/>
      <c r="B374" s="104"/>
      <c r="C374" s="48"/>
      <c r="D374" s="48"/>
      <c r="E374" s="2"/>
      <c r="F374" s="10"/>
      <c r="G374" s="81"/>
      <c r="H374" s="8"/>
      <c r="I374" s="8"/>
      <c r="J374" s="255">
        <f>AVERAGE(J371:J373)</f>
        <v>1</v>
      </c>
      <c r="K374" s="8"/>
    </row>
    <row r="375" spans="1:11" ht="17" customHeight="1" thickBot="1" x14ac:dyDescent="0.4">
      <c r="A375" s="103" t="s">
        <v>762</v>
      </c>
      <c r="B375" s="104" t="s">
        <v>822</v>
      </c>
      <c r="C375" s="49" t="s">
        <v>297</v>
      </c>
      <c r="D375" s="49" t="s">
        <v>384</v>
      </c>
      <c r="E375" s="26" t="s">
        <v>386</v>
      </c>
      <c r="F375" s="29" t="s">
        <v>21</v>
      </c>
      <c r="G375" s="82">
        <v>12.874022699999999</v>
      </c>
      <c r="H375" s="28">
        <v>327</v>
      </c>
      <c r="I375" s="28"/>
      <c r="J375" s="257">
        <v>1</v>
      </c>
      <c r="K375" s="28"/>
    </row>
    <row r="376" spans="1:11" ht="17" customHeight="1" thickBot="1" x14ac:dyDescent="0.4">
      <c r="A376" s="103"/>
      <c r="B376" s="104"/>
      <c r="C376" s="49" t="s">
        <v>297</v>
      </c>
      <c r="D376" s="49" t="s">
        <v>384</v>
      </c>
      <c r="E376" s="26" t="s">
        <v>387</v>
      </c>
      <c r="F376" s="29" t="s">
        <v>21</v>
      </c>
      <c r="G376" s="82">
        <v>13.6614247</v>
      </c>
      <c r="H376" s="28">
        <v>347</v>
      </c>
      <c r="I376" s="28"/>
      <c r="J376" s="257">
        <v>1</v>
      </c>
      <c r="K376" s="28"/>
    </row>
    <row r="377" spans="1:11" ht="17" customHeight="1" thickBot="1" x14ac:dyDescent="0.4">
      <c r="A377" s="103"/>
      <c r="B377" s="104"/>
      <c r="C377" s="49" t="s">
        <v>297</v>
      </c>
      <c r="D377" s="49" t="s">
        <v>384</v>
      </c>
      <c r="E377" s="26" t="s">
        <v>385</v>
      </c>
      <c r="F377" s="29" t="s">
        <v>21</v>
      </c>
      <c r="G377" s="82">
        <v>16.771662599999999</v>
      </c>
      <c r="H377" s="28">
        <v>426</v>
      </c>
      <c r="I377" s="28"/>
      <c r="J377" s="257">
        <v>1</v>
      </c>
      <c r="K377" s="28"/>
    </row>
    <row r="378" spans="1:11" ht="17" customHeight="1" thickBot="1" x14ac:dyDescent="0.4">
      <c r="A378" s="103"/>
      <c r="B378" s="104"/>
      <c r="C378" s="49"/>
      <c r="D378" s="49"/>
      <c r="E378" s="26"/>
      <c r="F378" s="29"/>
      <c r="G378" s="82"/>
      <c r="H378" s="28"/>
      <c r="I378" s="28"/>
      <c r="J378" s="255">
        <f>AVERAGE(J375:J377)</f>
        <v>1</v>
      </c>
      <c r="K378" s="28"/>
    </row>
    <row r="379" spans="1:11" ht="17" customHeight="1" thickBot="1" x14ac:dyDescent="0.4">
      <c r="A379" s="103"/>
      <c r="B379" s="104" t="s">
        <v>823</v>
      </c>
      <c r="C379" s="48" t="s">
        <v>297</v>
      </c>
      <c r="D379" s="48" t="s">
        <v>381</v>
      </c>
      <c r="E379" s="2" t="s">
        <v>383</v>
      </c>
      <c r="F379" s="10"/>
      <c r="G379" s="81">
        <v>12.9527629</v>
      </c>
      <c r="H379" s="8">
        <v>329</v>
      </c>
      <c r="I379" s="8"/>
      <c r="J379" s="256">
        <v>1</v>
      </c>
      <c r="K379" s="8"/>
    </row>
    <row r="380" spans="1:11" ht="17" customHeight="1" thickBot="1" x14ac:dyDescent="0.4">
      <c r="A380" s="103"/>
      <c r="B380" s="104"/>
      <c r="C380" s="48" t="s">
        <v>297</v>
      </c>
      <c r="D380" s="48" t="s">
        <v>381</v>
      </c>
      <c r="E380" s="2" t="s">
        <v>338</v>
      </c>
      <c r="F380" s="10"/>
      <c r="G380" s="81">
        <v>16.6929224</v>
      </c>
      <c r="H380" s="8">
        <v>424</v>
      </c>
      <c r="I380" s="8"/>
      <c r="J380" s="256">
        <v>1</v>
      </c>
      <c r="K380" s="8"/>
    </row>
    <row r="381" spans="1:11" ht="17" customHeight="1" thickBot="1" x14ac:dyDescent="0.4">
      <c r="A381" s="103"/>
      <c r="B381" s="104"/>
      <c r="C381" s="48" t="s">
        <v>297</v>
      </c>
      <c r="D381" s="48" t="s">
        <v>381</v>
      </c>
      <c r="E381" s="5" t="s">
        <v>382</v>
      </c>
      <c r="F381" s="11"/>
      <c r="G381" s="83">
        <v>23.228358999999998</v>
      </c>
      <c r="H381" s="9">
        <v>590</v>
      </c>
      <c r="I381" s="9"/>
      <c r="J381" s="259">
        <v>0</v>
      </c>
      <c r="K381" s="9"/>
    </row>
    <row r="382" spans="1:11" ht="17" customHeight="1" thickBot="1" x14ac:dyDescent="0.4">
      <c r="A382" s="103"/>
      <c r="B382" s="104"/>
      <c r="C382" s="48"/>
      <c r="D382" s="48"/>
      <c r="E382" s="5"/>
      <c r="F382" s="11"/>
      <c r="G382" s="83"/>
      <c r="H382" s="9"/>
      <c r="I382" s="9"/>
      <c r="J382" s="255">
        <f>AVERAGE(J379:J381)</f>
        <v>0.66666666666666663</v>
      </c>
      <c r="K382" s="9"/>
    </row>
    <row r="383" spans="1:11" ht="17" customHeight="1" thickBot="1" x14ac:dyDescent="0.4">
      <c r="A383" s="103"/>
      <c r="B383" s="104" t="s">
        <v>824</v>
      </c>
      <c r="C383" s="47" t="s">
        <v>297</v>
      </c>
      <c r="D383" s="47" t="s">
        <v>379</v>
      </c>
      <c r="E383" s="21" t="s">
        <v>367</v>
      </c>
      <c r="F383" s="22" t="s">
        <v>21</v>
      </c>
      <c r="G383" s="80">
        <v>9.0944930999999993</v>
      </c>
      <c r="H383" s="24">
        <v>231</v>
      </c>
      <c r="I383" s="24"/>
      <c r="J383" s="254">
        <v>3</v>
      </c>
      <c r="K383" s="24"/>
    </row>
    <row r="384" spans="1:11" ht="17" customHeight="1" thickBot="1" x14ac:dyDescent="0.4">
      <c r="A384" s="103"/>
      <c r="B384" s="104"/>
      <c r="C384" s="47" t="s">
        <v>297</v>
      </c>
      <c r="D384" s="47" t="s">
        <v>379</v>
      </c>
      <c r="E384" s="21" t="s">
        <v>370</v>
      </c>
      <c r="F384" s="22" t="s">
        <v>21</v>
      </c>
      <c r="G384" s="80">
        <v>14.606307099999999</v>
      </c>
      <c r="H384" s="24">
        <v>371</v>
      </c>
      <c r="I384" s="24"/>
      <c r="J384" s="254">
        <v>1</v>
      </c>
      <c r="K384" s="24"/>
    </row>
    <row r="385" spans="1:11" ht="17" customHeight="1" thickBot="1" x14ac:dyDescent="0.4">
      <c r="A385" s="103"/>
      <c r="B385" s="104"/>
      <c r="C385" s="47" t="s">
        <v>297</v>
      </c>
      <c r="D385" s="47" t="s">
        <v>379</v>
      </c>
      <c r="E385" s="21" t="s">
        <v>338</v>
      </c>
      <c r="F385" s="22" t="s">
        <v>21</v>
      </c>
      <c r="G385" s="80">
        <v>16.6929224</v>
      </c>
      <c r="H385" s="24">
        <v>424</v>
      </c>
      <c r="I385" s="24"/>
      <c r="J385" s="254">
        <v>1</v>
      </c>
      <c r="K385" s="24"/>
    </row>
    <row r="386" spans="1:11" ht="17" customHeight="1" thickBot="1" x14ac:dyDescent="0.4">
      <c r="A386" s="103"/>
      <c r="B386" s="104"/>
      <c r="C386" s="47" t="s">
        <v>297</v>
      </c>
      <c r="D386" s="47" t="s">
        <v>379</v>
      </c>
      <c r="E386" s="21" t="s">
        <v>380</v>
      </c>
      <c r="F386" s="22" t="s">
        <v>21</v>
      </c>
      <c r="G386" s="80">
        <v>20.2756015</v>
      </c>
      <c r="H386" s="24">
        <v>515</v>
      </c>
      <c r="I386" s="24"/>
      <c r="J386" s="254">
        <v>0</v>
      </c>
      <c r="K386" s="24"/>
    </row>
    <row r="387" spans="1:11" ht="17" customHeight="1" thickBot="1" x14ac:dyDescent="0.4">
      <c r="A387" s="103"/>
      <c r="B387" s="104"/>
      <c r="C387" s="47"/>
      <c r="D387" s="47"/>
      <c r="E387" s="21"/>
      <c r="F387" s="22"/>
      <c r="G387" s="80"/>
      <c r="H387" s="24"/>
      <c r="I387" s="24"/>
      <c r="J387" s="255">
        <f>AVERAGE(J383:J386)</f>
        <v>1.25</v>
      </c>
      <c r="K387" s="24"/>
    </row>
    <row r="388" spans="1:11" ht="17" customHeight="1" thickBot="1" x14ac:dyDescent="0.4">
      <c r="A388" s="103"/>
      <c r="B388" s="104" t="s">
        <v>825</v>
      </c>
      <c r="C388" s="48" t="s">
        <v>297</v>
      </c>
      <c r="D388" s="48" t="s">
        <v>372</v>
      </c>
      <c r="E388" s="2" t="s">
        <v>377</v>
      </c>
      <c r="F388" s="10"/>
      <c r="G388" s="81">
        <v>8.5433117000000003</v>
      </c>
      <c r="H388" s="8">
        <v>217</v>
      </c>
      <c r="I388" s="8"/>
      <c r="J388" s="256">
        <v>3</v>
      </c>
      <c r="K388" s="8" t="s">
        <v>378</v>
      </c>
    </row>
    <row r="389" spans="1:11" ht="17" customHeight="1" thickBot="1" x14ac:dyDescent="0.4">
      <c r="A389" s="103"/>
      <c r="B389" s="104"/>
      <c r="C389" s="48" t="s">
        <v>297</v>
      </c>
      <c r="D389" s="48" t="s">
        <v>372</v>
      </c>
      <c r="E389" s="5" t="s">
        <v>375</v>
      </c>
      <c r="F389" s="11"/>
      <c r="G389" s="83">
        <v>11.417328999999999</v>
      </c>
      <c r="H389" s="9">
        <v>290</v>
      </c>
      <c r="I389" s="9"/>
      <c r="J389" s="259">
        <v>3</v>
      </c>
      <c r="K389" s="9" t="s">
        <v>376</v>
      </c>
    </row>
    <row r="390" spans="1:11" ht="17" customHeight="1" thickBot="1" x14ac:dyDescent="0.4">
      <c r="A390" s="103"/>
      <c r="B390" s="104"/>
      <c r="C390" s="48" t="s">
        <v>297</v>
      </c>
      <c r="D390" s="48" t="s">
        <v>372</v>
      </c>
      <c r="E390" s="2" t="s">
        <v>373</v>
      </c>
      <c r="F390" s="10"/>
      <c r="G390" s="81">
        <v>40.787423599999997</v>
      </c>
      <c r="H390" s="8">
        <v>1036</v>
      </c>
      <c r="I390" s="8"/>
      <c r="J390" s="256">
        <v>0</v>
      </c>
      <c r="K390" s="8" t="s">
        <v>374</v>
      </c>
    </row>
    <row r="391" spans="1:11" ht="17" customHeight="1" thickBot="1" x14ac:dyDescent="0.4">
      <c r="A391" s="103"/>
      <c r="B391" s="104"/>
      <c r="C391" s="48"/>
      <c r="D391" s="48"/>
      <c r="E391" s="2"/>
      <c r="F391" s="10"/>
      <c r="G391" s="81"/>
      <c r="H391" s="8"/>
      <c r="I391" s="8"/>
      <c r="J391" s="255">
        <f>AVERAGE(J388:J390)</f>
        <v>2</v>
      </c>
      <c r="K391" s="8"/>
    </row>
    <row r="392" spans="1:11" ht="17" customHeight="1" thickBot="1" x14ac:dyDescent="0.4">
      <c r="A392" s="103" t="s">
        <v>762</v>
      </c>
      <c r="B392" s="104" t="s">
        <v>369</v>
      </c>
      <c r="C392" s="49" t="s">
        <v>297</v>
      </c>
      <c r="D392" s="49" t="s">
        <v>369</v>
      </c>
      <c r="E392" s="26" t="s">
        <v>371</v>
      </c>
      <c r="F392" s="29" t="s">
        <v>21</v>
      </c>
      <c r="G392" s="82">
        <v>5.6692944000000001</v>
      </c>
      <c r="H392" s="28">
        <v>144</v>
      </c>
      <c r="I392" s="28"/>
      <c r="J392" s="257">
        <v>3</v>
      </c>
      <c r="K392" s="28"/>
    </row>
    <row r="393" spans="1:11" ht="17" customHeight="1" thickBot="1" x14ac:dyDescent="0.4">
      <c r="A393" s="103"/>
      <c r="B393" s="104"/>
      <c r="C393" s="49" t="s">
        <v>297</v>
      </c>
      <c r="D393" s="49" t="s">
        <v>369</v>
      </c>
      <c r="E393" s="26" t="s">
        <v>370</v>
      </c>
      <c r="F393" s="29" t="s">
        <v>21</v>
      </c>
      <c r="G393" s="82">
        <v>14.606307099999999</v>
      </c>
      <c r="H393" s="28">
        <v>371</v>
      </c>
      <c r="I393" s="28"/>
      <c r="J393" s="257">
        <v>1</v>
      </c>
      <c r="K393" s="28"/>
    </row>
    <row r="394" spans="1:11" ht="17" customHeight="1" thickBot="1" x14ac:dyDescent="0.4">
      <c r="A394" s="103"/>
      <c r="B394" s="104"/>
      <c r="C394" s="49"/>
      <c r="D394" s="49"/>
      <c r="E394" s="26"/>
      <c r="F394" s="29"/>
      <c r="G394" s="82"/>
      <c r="H394" s="28"/>
      <c r="I394" s="28"/>
      <c r="J394" s="255">
        <f>AVERAGE(J392:J393)</f>
        <v>2</v>
      </c>
      <c r="K394" s="28"/>
    </row>
    <row r="395" spans="1:11" ht="17" customHeight="1" thickBot="1" x14ac:dyDescent="0.4">
      <c r="A395" s="103" t="s">
        <v>762</v>
      </c>
      <c r="B395" s="104" t="s">
        <v>826</v>
      </c>
      <c r="C395" s="48" t="s">
        <v>297</v>
      </c>
      <c r="D395" s="48" t="s">
        <v>365</v>
      </c>
      <c r="E395" s="2" t="s">
        <v>368</v>
      </c>
      <c r="F395" s="10"/>
      <c r="G395" s="81">
        <v>13.8582752</v>
      </c>
      <c r="H395" s="8">
        <v>352</v>
      </c>
      <c r="I395" s="8"/>
      <c r="J395" s="256">
        <v>1</v>
      </c>
      <c r="K395" s="8"/>
    </row>
    <row r="396" spans="1:11" ht="17" customHeight="1" thickBot="1" x14ac:dyDescent="0.4">
      <c r="A396" s="103"/>
      <c r="B396" s="104"/>
      <c r="C396" s="48" t="s">
        <v>297</v>
      </c>
      <c r="D396" s="48" t="s">
        <v>365</v>
      </c>
      <c r="E396" s="2" t="s">
        <v>366</v>
      </c>
      <c r="F396" s="10"/>
      <c r="G396" s="81">
        <v>14.3307164</v>
      </c>
      <c r="H396" s="8">
        <v>364</v>
      </c>
      <c r="I396" s="8"/>
      <c r="J396" s="256">
        <v>1</v>
      </c>
      <c r="K396" s="8"/>
    </row>
    <row r="397" spans="1:11" ht="17" customHeight="1" thickBot="1" x14ac:dyDescent="0.4">
      <c r="A397" s="103"/>
      <c r="B397" s="104"/>
      <c r="C397" s="48" t="s">
        <v>297</v>
      </c>
      <c r="D397" s="48" t="s">
        <v>365</v>
      </c>
      <c r="E397" s="5" t="s">
        <v>367</v>
      </c>
      <c r="F397" s="11"/>
      <c r="G397" s="83">
        <v>16.6929224</v>
      </c>
      <c r="H397" s="9">
        <v>424</v>
      </c>
      <c r="I397" s="9"/>
      <c r="J397" s="259">
        <v>1</v>
      </c>
      <c r="K397" s="9"/>
    </row>
    <row r="398" spans="1:11" ht="17" customHeight="1" thickBot="1" x14ac:dyDescent="0.4">
      <c r="A398" s="103"/>
      <c r="B398" s="104"/>
      <c r="C398" s="48"/>
      <c r="D398" s="48"/>
      <c r="E398" s="5"/>
      <c r="F398" s="11"/>
      <c r="G398" s="83"/>
      <c r="H398" s="9"/>
      <c r="I398" s="9"/>
      <c r="J398" s="255">
        <f>AVERAGE(J395:J397)</f>
        <v>1</v>
      </c>
      <c r="K398" s="9"/>
    </row>
    <row r="399" spans="1:11" ht="17" customHeight="1" thickBot="1" x14ac:dyDescent="0.4">
      <c r="A399" s="110"/>
      <c r="B399" s="111" t="s">
        <v>852</v>
      </c>
      <c r="C399" s="47" t="s">
        <v>112</v>
      </c>
      <c r="D399" s="47" t="s">
        <v>241</v>
      </c>
      <c r="E399" s="21" t="s">
        <v>130</v>
      </c>
      <c r="F399" s="22" t="s">
        <v>21</v>
      </c>
      <c r="G399" s="80">
        <v>12.677172199999999</v>
      </c>
      <c r="H399" s="24">
        <v>322</v>
      </c>
      <c r="I399" s="24"/>
      <c r="J399" s="254">
        <v>1</v>
      </c>
      <c r="K399" s="24"/>
    </row>
    <row r="400" spans="1:11" ht="17" customHeight="1" thickBot="1" x14ac:dyDescent="0.4">
      <c r="A400" s="110"/>
      <c r="B400" s="111"/>
      <c r="C400" s="47" t="s">
        <v>112</v>
      </c>
      <c r="D400" s="47" t="s">
        <v>241</v>
      </c>
      <c r="E400" s="21" t="s">
        <v>93</v>
      </c>
      <c r="F400" s="22" t="s">
        <v>21</v>
      </c>
      <c r="G400" s="80">
        <v>14.566936999999999</v>
      </c>
      <c r="H400" s="24">
        <v>370</v>
      </c>
      <c r="I400" s="24"/>
      <c r="J400" s="254">
        <v>1</v>
      </c>
      <c r="K400" s="24"/>
    </row>
    <row r="401" spans="1:11" ht="17" customHeight="1" thickBot="1" x14ac:dyDescent="0.4">
      <c r="A401" s="110"/>
      <c r="B401" s="111"/>
      <c r="C401" s="47" t="s">
        <v>112</v>
      </c>
      <c r="D401" s="47" t="s">
        <v>241</v>
      </c>
      <c r="E401" s="21" t="s">
        <v>146</v>
      </c>
      <c r="F401" s="22" t="s">
        <v>21</v>
      </c>
      <c r="G401" s="80">
        <v>15.74804</v>
      </c>
      <c r="H401" s="24">
        <v>400</v>
      </c>
      <c r="I401" s="24"/>
      <c r="J401" s="254">
        <v>1</v>
      </c>
      <c r="K401" s="24"/>
    </row>
    <row r="402" spans="1:11" ht="17" customHeight="1" thickBot="1" x14ac:dyDescent="0.4">
      <c r="A402" s="110"/>
      <c r="B402" s="111"/>
      <c r="C402" s="47"/>
      <c r="D402" s="47"/>
      <c r="E402" s="21"/>
      <c r="F402" s="22"/>
      <c r="G402" s="80"/>
      <c r="H402" s="24"/>
      <c r="I402" s="24"/>
      <c r="J402" s="255">
        <f>AVERAGE(J399:J401)</f>
        <v>1</v>
      </c>
      <c r="K402" s="24"/>
    </row>
    <row r="403" spans="1:11" ht="17" customHeight="1" thickBot="1" x14ac:dyDescent="0.4">
      <c r="A403" s="97"/>
      <c r="B403" s="98" t="s">
        <v>770</v>
      </c>
      <c r="C403" s="48" t="s">
        <v>607</v>
      </c>
      <c r="D403" s="48" t="s">
        <v>645</v>
      </c>
      <c r="E403" s="48" t="s">
        <v>646</v>
      </c>
      <c r="F403" s="52"/>
      <c r="G403" s="85">
        <v>0.1181103</v>
      </c>
      <c r="H403" s="52">
        <v>3</v>
      </c>
      <c r="I403" s="52"/>
      <c r="J403" s="239">
        <v>3</v>
      </c>
      <c r="K403" s="52"/>
    </row>
    <row r="404" spans="1:11" ht="17" customHeight="1" thickBot="1" x14ac:dyDescent="0.4">
      <c r="A404" s="97"/>
      <c r="B404" s="98"/>
      <c r="C404" s="48" t="s">
        <v>607</v>
      </c>
      <c r="D404" s="48" t="s">
        <v>645</v>
      </c>
      <c r="E404" s="48" t="s">
        <v>647</v>
      </c>
      <c r="F404" s="52"/>
      <c r="G404" s="85">
        <v>3.9763800999999996</v>
      </c>
      <c r="H404" s="52">
        <v>101</v>
      </c>
      <c r="I404" s="52"/>
      <c r="J404" s="239">
        <v>3</v>
      </c>
      <c r="K404" s="52"/>
    </row>
    <row r="405" spans="1:11" ht="17" customHeight="1" thickBot="1" x14ac:dyDescent="0.4">
      <c r="A405" s="97"/>
      <c r="B405" s="98"/>
      <c r="C405" s="48"/>
      <c r="D405" s="48"/>
      <c r="E405" s="48"/>
      <c r="F405" s="52"/>
      <c r="G405" s="85"/>
      <c r="H405" s="52"/>
      <c r="I405" s="52"/>
      <c r="J405" s="265">
        <f>AVERAGE(J403:J404)</f>
        <v>3</v>
      </c>
      <c r="K405" s="52"/>
    </row>
    <row r="406" spans="1:11" ht="17" customHeight="1" thickBot="1" x14ac:dyDescent="0.4">
      <c r="A406" s="110"/>
      <c r="B406" s="111" t="s">
        <v>853</v>
      </c>
      <c r="C406" s="49" t="s">
        <v>112</v>
      </c>
      <c r="D406" s="49" t="s">
        <v>238</v>
      </c>
      <c r="E406" s="26" t="s">
        <v>239</v>
      </c>
      <c r="F406" s="28" t="s">
        <v>21</v>
      </c>
      <c r="G406" s="82">
        <v>30.708677999999999</v>
      </c>
      <c r="H406" s="28">
        <v>780</v>
      </c>
      <c r="I406" s="28"/>
      <c r="J406" s="257">
        <v>0</v>
      </c>
      <c r="K406" s="28" t="s">
        <v>240</v>
      </c>
    </row>
    <row r="407" spans="1:11" ht="17" customHeight="1" thickBot="1" x14ac:dyDescent="0.4">
      <c r="A407" s="110"/>
      <c r="B407" s="111"/>
      <c r="C407" s="49" t="s">
        <v>112</v>
      </c>
      <c r="D407" s="49" t="s">
        <v>238</v>
      </c>
      <c r="E407" s="26" t="s">
        <v>735</v>
      </c>
      <c r="F407" s="28" t="s">
        <v>21</v>
      </c>
      <c r="G407" s="82">
        <f>H407/25.4</f>
        <v>6.2992125984251972</v>
      </c>
      <c r="H407" s="28">
        <v>160</v>
      </c>
      <c r="I407" s="28"/>
      <c r="J407" s="257">
        <v>3</v>
      </c>
      <c r="K407" s="28"/>
    </row>
    <row r="408" spans="1:11" ht="17" customHeight="1" thickBot="1" x14ac:dyDescent="0.4">
      <c r="A408" s="110"/>
      <c r="B408" s="111"/>
      <c r="C408" s="49"/>
      <c r="D408" s="49"/>
      <c r="E408" s="26"/>
      <c r="F408" s="28"/>
      <c r="G408" s="82"/>
      <c r="H408" s="28"/>
      <c r="I408" s="28"/>
      <c r="J408" s="255">
        <f>AVERAGE(J406:J407)</f>
        <v>1.5</v>
      </c>
      <c r="K408" s="28"/>
    </row>
    <row r="409" spans="1:11" ht="17" customHeight="1" thickBot="1" x14ac:dyDescent="0.4">
      <c r="A409" s="110"/>
      <c r="B409" s="111" t="s">
        <v>854</v>
      </c>
      <c r="C409" s="48" t="s">
        <v>112</v>
      </c>
      <c r="D409" s="48" t="s">
        <v>233</v>
      </c>
      <c r="E409" s="5" t="s">
        <v>236</v>
      </c>
      <c r="F409" s="11" t="s">
        <v>21</v>
      </c>
      <c r="G409" s="83">
        <v>28.543322499999999</v>
      </c>
      <c r="H409" s="9">
        <v>725</v>
      </c>
      <c r="I409" s="9"/>
      <c r="J409" s="259">
        <v>0</v>
      </c>
      <c r="K409" s="9" t="s">
        <v>237</v>
      </c>
    </row>
    <row r="410" spans="1:11" ht="17" customHeight="1" thickBot="1" x14ac:dyDescent="0.4">
      <c r="A410" s="110"/>
      <c r="B410" s="111"/>
      <c r="C410" s="48" t="s">
        <v>112</v>
      </c>
      <c r="D410" s="48" t="s">
        <v>233</v>
      </c>
      <c r="E410" s="2" t="s">
        <v>234</v>
      </c>
      <c r="F410" s="10" t="s">
        <v>21</v>
      </c>
      <c r="G410" s="81">
        <v>33.858286</v>
      </c>
      <c r="H410" s="8">
        <v>860</v>
      </c>
      <c r="I410" s="8"/>
      <c r="J410" s="256">
        <v>0</v>
      </c>
      <c r="K410" s="8" t="s">
        <v>235</v>
      </c>
    </row>
    <row r="411" spans="1:11" ht="17" customHeight="1" thickBot="1" x14ac:dyDescent="0.4">
      <c r="A411" s="110"/>
      <c r="B411" s="111"/>
      <c r="C411" s="48"/>
      <c r="D411" s="48"/>
      <c r="E411" s="2"/>
      <c r="F411" s="10"/>
      <c r="G411" s="81"/>
      <c r="H411" s="8"/>
      <c r="I411" s="8"/>
      <c r="J411" s="255">
        <f>AVERAGE(J409:J410)</f>
        <v>0</v>
      </c>
      <c r="K411" s="8"/>
    </row>
    <row r="412" spans="1:11" ht="17" customHeight="1" thickBot="1" x14ac:dyDescent="0.4">
      <c r="A412" s="110"/>
      <c r="B412" s="111" t="s">
        <v>855</v>
      </c>
      <c r="C412" s="47" t="s">
        <v>112</v>
      </c>
      <c r="D412" s="47" t="s">
        <v>229</v>
      </c>
      <c r="E412" s="21" t="s">
        <v>107</v>
      </c>
      <c r="F412" s="24" t="s">
        <v>27</v>
      </c>
      <c r="G412" s="80">
        <v>3.1496079999999997</v>
      </c>
      <c r="H412" s="24">
        <v>80</v>
      </c>
      <c r="I412" s="24"/>
      <c r="J412" s="254">
        <v>3</v>
      </c>
      <c r="K412" s="24" t="s">
        <v>230</v>
      </c>
    </row>
    <row r="413" spans="1:11" ht="17" customHeight="1" thickBot="1" x14ac:dyDescent="0.4">
      <c r="A413" s="110"/>
      <c r="B413" s="111"/>
      <c r="C413" s="47" t="s">
        <v>112</v>
      </c>
      <c r="D413" s="47" t="s">
        <v>229</v>
      </c>
      <c r="E413" s="21" t="s">
        <v>231</v>
      </c>
      <c r="F413" s="24" t="s">
        <v>21</v>
      </c>
      <c r="G413" s="80">
        <v>33.582695299999997</v>
      </c>
      <c r="H413" s="24">
        <v>853</v>
      </c>
      <c r="I413" s="24"/>
      <c r="J413" s="254">
        <v>0</v>
      </c>
      <c r="K413" s="24" t="s">
        <v>232</v>
      </c>
    </row>
    <row r="414" spans="1:11" ht="17" customHeight="1" thickBot="1" x14ac:dyDescent="0.4">
      <c r="A414" s="110"/>
      <c r="B414" s="111"/>
      <c r="C414" s="47"/>
      <c r="D414" s="47"/>
      <c r="E414" s="21"/>
      <c r="F414" s="24"/>
      <c r="G414" s="80"/>
      <c r="H414" s="24"/>
      <c r="I414" s="24"/>
      <c r="J414" s="255">
        <f>AVERAGE(J412:J413)</f>
        <v>1.5</v>
      </c>
      <c r="K414" s="24"/>
    </row>
    <row r="415" spans="1:11" ht="17" customHeight="1" thickBot="1" x14ac:dyDescent="0.4">
      <c r="A415" s="110"/>
      <c r="B415" s="111" t="s">
        <v>856</v>
      </c>
      <c r="C415" s="48" t="s">
        <v>112</v>
      </c>
      <c r="D415" s="48" t="s">
        <v>226</v>
      </c>
      <c r="E415" s="2" t="s">
        <v>227</v>
      </c>
      <c r="F415" s="10" t="s">
        <v>21</v>
      </c>
      <c r="G415" s="81">
        <v>10.590556899999999</v>
      </c>
      <c r="H415" s="8">
        <v>269</v>
      </c>
      <c r="I415" s="8"/>
      <c r="J415" s="256">
        <v>3</v>
      </c>
      <c r="K415" s="8" t="s">
        <v>228</v>
      </c>
    </row>
    <row r="416" spans="1:11" ht="17" customHeight="1" thickBot="1" x14ac:dyDescent="0.4">
      <c r="A416" s="110"/>
      <c r="B416" s="111"/>
      <c r="C416" s="48" t="s">
        <v>112</v>
      </c>
      <c r="D416" s="48" t="s">
        <v>226</v>
      </c>
      <c r="E416" s="2" t="s">
        <v>736</v>
      </c>
      <c r="F416" s="10" t="s">
        <v>21</v>
      </c>
      <c r="G416" s="81">
        <f>H416/25.4</f>
        <v>29.921259842519685</v>
      </c>
      <c r="H416" s="8">
        <v>760</v>
      </c>
      <c r="I416" s="8"/>
      <c r="J416" s="256">
        <v>0</v>
      </c>
      <c r="K416" s="8"/>
    </row>
    <row r="417" spans="1:11" ht="17" customHeight="1" thickBot="1" x14ac:dyDescent="0.4">
      <c r="A417" s="110"/>
      <c r="B417" s="111"/>
      <c r="C417" s="48"/>
      <c r="D417" s="48"/>
      <c r="E417" s="2"/>
      <c r="F417" s="10"/>
      <c r="G417" s="81"/>
      <c r="H417" s="8"/>
      <c r="I417" s="8"/>
      <c r="J417" s="255">
        <f>AVERAGE(J415:J416)</f>
        <v>1.5</v>
      </c>
      <c r="K417" s="8"/>
    </row>
    <row r="418" spans="1:11" ht="17" customHeight="1" thickBot="1" x14ac:dyDescent="0.4">
      <c r="A418" s="110"/>
      <c r="B418" s="111" t="s">
        <v>223</v>
      </c>
      <c r="C418" s="49" t="s">
        <v>112</v>
      </c>
      <c r="D418" s="49" t="s">
        <v>223</v>
      </c>
      <c r="E418" s="26" t="s">
        <v>224</v>
      </c>
      <c r="F418" s="29" t="s">
        <v>21</v>
      </c>
      <c r="G418" s="82">
        <v>1.9685049999999999</v>
      </c>
      <c r="H418" s="28">
        <v>50</v>
      </c>
      <c r="I418" s="28"/>
      <c r="J418" s="257">
        <v>3</v>
      </c>
      <c r="K418" s="28"/>
    </row>
    <row r="419" spans="1:11" ht="17" customHeight="1" thickBot="1" x14ac:dyDescent="0.4">
      <c r="A419" s="110"/>
      <c r="B419" s="111"/>
      <c r="C419" s="49" t="s">
        <v>112</v>
      </c>
      <c r="D419" s="49" t="s">
        <v>223</v>
      </c>
      <c r="E419" s="26" t="s">
        <v>199</v>
      </c>
      <c r="F419" s="29" t="s">
        <v>21</v>
      </c>
      <c r="G419" s="82">
        <v>14.566936999999999</v>
      </c>
      <c r="H419" s="28">
        <v>370</v>
      </c>
      <c r="I419" s="28"/>
      <c r="J419" s="257">
        <v>1</v>
      </c>
      <c r="K419" s="28"/>
    </row>
    <row r="420" spans="1:11" ht="17" customHeight="1" thickBot="1" x14ac:dyDescent="0.4">
      <c r="A420" s="110"/>
      <c r="B420" s="111"/>
      <c r="C420" s="49" t="s">
        <v>112</v>
      </c>
      <c r="D420" s="49" t="s">
        <v>223</v>
      </c>
      <c r="E420" s="26" t="s">
        <v>225</v>
      </c>
      <c r="F420" s="29" t="s">
        <v>21</v>
      </c>
      <c r="G420" s="82">
        <v>15.000008099999999</v>
      </c>
      <c r="H420" s="28">
        <v>381</v>
      </c>
      <c r="I420" s="28"/>
      <c r="J420" s="257">
        <v>1</v>
      </c>
      <c r="K420" s="28"/>
    </row>
    <row r="421" spans="1:11" ht="17" customHeight="1" thickBot="1" x14ac:dyDescent="0.4">
      <c r="A421" s="110"/>
      <c r="B421" s="111"/>
      <c r="C421" s="49"/>
      <c r="D421" s="49"/>
      <c r="E421" s="26"/>
      <c r="F421" s="29"/>
      <c r="G421" s="82"/>
      <c r="H421" s="28"/>
      <c r="I421" s="28"/>
      <c r="J421" s="255">
        <f>AVERAGE(J418:J420)</f>
        <v>1.6666666666666667</v>
      </c>
      <c r="K421" s="28"/>
    </row>
    <row r="422" spans="1:11" ht="17" customHeight="1" thickBot="1" x14ac:dyDescent="0.4">
      <c r="A422" s="110"/>
      <c r="B422" s="111" t="s">
        <v>857</v>
      </c>
      <c r="C422" s="48" t="s">
        <v>112</v>
      </c>
      <c r="D422" s="48" t="s">
        <v>219</v>
      </c>
      <c r="E422" s="5" t="s">
        <v>221</v>
      </c>
      <c r="F422" s="11"/>
      <c r="G422" s="83">
        <v>3.0708677999999998</v>
      </c>
      <c r="H422" s="9">
        <v>78</v>
      </c>
      <c r="I422" s="9"/>
      <c r="J422" s="259">
        <v>3</v>
      </c>
      <c r="K422" s="9"/>
    </row>
    <row r="423" spans="1:11" ht="17" customHeight="1" thickBot="1" x14ac:dyDescent="0.4">
      <c r="A423" s="110"/>
      <c r="B423" s="111"/>
      <c r="C423" s="48" t="s">
        <v>112</v>
      </c>
      <c r="D423" s="48" t="s">
        <v>219</v>
      </c>
      <c r="E423" s="2" t="s">
        <v>220</v>
      </c>
      <c r="F423" s="10"/>
      <c r="G423" s="81">
        <v>5.2362232999999998</v>
      </c>
      <c r="H423" s="8">
        <v>133</v>
      </c>
      <c r="I423" s="8"/>
      <c r="J423" s="256">
        <v>3</v>
      </c>
      <c r="K423" s="8"/>
    </row>
    <row r="424" spans="1:11" ht="17" customHeight="1" thickBot="1" x14ac:dyDescent="0.4">
      <c r="A424" s="110"/>
      <c r="B424" s="111"/>
      <c r="C424" s="48" t="s">
        <v>112</v>
      </c>
      <c r="D424" s="48" t="s">
        <v>219</v>
      </c>
      <c r="E424" s="5" t="s">
        <v>222</v>
      </c>
      <c r="F424" s="11"/>
      <c r="G424" s="83">
        <v>12.401581499999999</v>
      </c>
      <c r="H424" s="9">
        <v>315</v>
      </c>
      <c r="I424" s="9"/>
      <c r="J424" s="259">
        <v>1</v>
      </c>
      <c r="K424" s="9"/>
    </row>
    <row r="425" spans="1:11" ht="17" customHeight="1" thickBot="1" x14ac:dyDescent="0.4">
      <c r="A425" s="110"/>
      <c r="B425" s="111"/>
      <c r="C425" s="48" t="s">
        <v>112</v>
      </c>
      <c r="D425" s="48" t="s">
        <v>219</v>
      </c>
      <c r="E425" s="2" t="s">
        <v>199</v>
      </c>
      <c r="F425" s="10"/>
      <c r="G425" s="81">
        <v>14.566936999999999</v>
      </c>
      <c r="H425" s="8">
        <v>370</v>
      </c>
      <c r="I425" s="8"/>
      <c r="J425" s="256">
        <v>1</v>
      </c>
      <c r="K425" s="8"/>
    </row>
    <row r="426" spans="1:11" ht="17" customHeight="1" thickBot="1" x14ac:dyDescent="0.4">
      <c r="A426" s="110"/>
      <c r="B426" s="111"/>
      <c r="C426" s="48"/>
      <c r="D426" s="48"/>
      <c r="E426" s="2"/>
      <c r="F426" s="10"/>
      <c r="G426" s="81"/>
      <c r="H426" s="8"/>
      <c r="I426" s="8"/>
      <c r="J426" s="255">
        <f>AVERAGE(J422:J425)</f>
        <v>2</v>
      </c>
      <c r="K426" s="8"/>
    </row>
    <row r="427" spans="1:11" ht="17" customHeight="1" thickBot="1" x14ac:dyDescent="0.4">
      <c r="A427" s="110"/>
      <c r="B427" s="111" t="s">
        <v>858</v>
      </c>
      <c r="C427" s="47" t="s">
        <v>112</v>
      </c>
      <c r="D427" s="47" t="s">
        <v>217</v>
      </c>
      <c r="E427" s="21" t="s">
        <v>218</v>
      </c>
      <c r="F427" s="22" t="s">
        <v>21</v>
      </c>
      <c r="G427" s="87">
        <v>13.976385499999999</v>
      </c>
      <c r="H427" s="57">
        <v>355</v>
      </c>
      <c r="I427" s="57"/>
      <c r="J427" s="266">
        <v>1</v>
      </c>
      <c r="K427" s="24"/>
    </row>
    <row r="428" spans="1:11" ht="17" customHeight="1" thickBot="1" x14ac:dyDescent="0.4">
      <c r="A428" s="110"/>
      <c r="B428" s="111"/>
      <c r="C428" s="47" t="s">
        <v>112</v>
      </c>
      <c r="D428" s="47" t="s">
        <v>217</v>
      </c>
      <c r="E428" s="21" t="s">
        <v>156</v>
      </c>
      <c r="F428" s="22" t="s">
        <v>21</v>
      </c>
      <c r="G428" s="87">
        <v>30.000016199999997</v>
      </c>
      <c r="H428" s="57">
        <v>762</v>
      </c>
      <c r="I428" s="57"/>
      <c r="J428" s="266">
        <v>0</v>
      </c>
      <c r="K428" s="24"/>
    </row>
    <row r="429" spans="1:11" ht="17" customHeight="1" thickBot="1" x14ac:dyDescent="0.4">
      <c r="A429" s="110"/>
      <c r="B429" s="111"/>
      <c r="C429" s="47"/>
      <c r="D429" s="47"/>
      <c r="E429" s="21"/>
      <c r="F429" s="57"/>
      <c r="G429" s="87"/>
      <c r="H429" s="57"/>
      <c r="I429" s="57"/>
      <c r="J429" s="265">
        <f>AVERAGE(J427:J428)</f>
        <v>0.5</v>
      </c>
      <c r="K429" s="24"/>
    </row>
    <row r="430" spans="1:11" ht="17" customHeight="1" thickBot="1" x14ac:dyDescent="0.4">
      <c r="A430" s="110" t="s">
        <v>762</v>
      </c>
      <c r="B430" s="111" t="s">
        <v>905</v>
      </c>
      <c r="C430" s="49"/>
      <c r="D430" s="49" t="s">
        <v>859</v>
      </c>
      <c r="E430" s="26" t="s">
        <v>42</v>
      </c>
      <c r="F430" s="50"/>
      <c r="G430" s="88">
        <f>H430/25.4</f>
        <v>39.094488188976378</v>
      </c>
      <c r="H430" s="50">
        <v>993</v>
      </c>
      <c r="I430" s="50"/>
      <c r="J430" s="264">
        <v>0</v>
      </c>
      <c r="K430" s="28"/>
    </row>
    <row r="431" spans="1:11" ht="17" customHeight="1" thickBot="1" x14ac:dyDescent="0.4">
      <c r="A431" s="110"/>
      <c r="B431" s="111"/>
      <c r="C431" s="49"/>
      <c r="D431" s="49" t="s">
        <v>859</v>
      </c>
      <c r="E431" s="26" t="s">
        <v>2</v>
      </c>
      <c r="F431" s="50"/>
      <c r="G431" s="88">
        <f t="shared" ref="G431:G432" si="4">H431/25.4</f>
        <v>32.913385826771652</v>
      </c>
      <c r="H431" s="50">
        <v>836</v>
      </c>
      <c r="I431" s="50"/>
      <c r="J431" s="264">
        <v>0</v>
      </c>
      <c r="K431" s="28"/>
    </row>
    <row r="432" spans="1:11" ht="17" customHeight="1" thickBot="1" x14ac:dyDescent="0.4">
      <c r="A432" s="110"/>
      <c r="B432" s="111"/>
      <c r="C432" s="49"/>
      <c r="D432" s="49" t="s">
        <v>859</v>
      </c>
      <c r="E432" s="26" t="s">
        <v>696</v>
      </c>
      <c r="F432" s="50"/>
      <c r="G432" s="88">
        <f t="shared" si="4"/>
        <v>16.181102362204726</v>
      </c>
      <c r="H432" s="50">
        <v>411</v>
      </c>
      <c r="I432" s="50"/>
      <c r="J432" s="264">
        <v>1</v>
      </c>
      <c r="K432" s="28"/>
    </row>
    <row r="433" spans="1:11" ht="17" customHeight="1" thickBot="1" x14ac:dyDescent="0.4">
      <c r="A433" s="110"/>
      <c r="B433" s="111"/>
      <c r="C433" s="49"/>
      <c r="D433" s="49"/>
      <c r="E433" s="26"/>
      <c r="F433" s="50"/>
      <c r="G433" s="88"/>
      <c r="H433" s="50"/>
      <c r="I433" s="50"/>
      <c r="J433" s="265">
        <f>AVERAGE(J430:J432)</f>
        <v>0.33333333333333331</v>
      </c>
      <c r="K433" s="28"/>
    </row>
    <row r="434" spans="1:11" ht="17" customHeight="1" thickBot="1" x14ac:dyDescent="0.4">
      <c r="A434" s="110"/>
      <c r="B434" s="111" t="s">
        <v>208</v>
      </c>
      <c r="C434" s="48" t="s">
        <v>112</v>
      </c>
      <c r="D434" s="48" t="s">
        <v>208</v>
      </c>
      <c r="E434" s="2" t="s">
        <v>78</v>
      </c>
      <c r="F434" s="10" t="s">
        <v>27</v>
      </c>
      <c r="G434" s="90">
        <v>11.299218699999999</v>
      </c>
      <c r="H434" s="10">
        <v>287</v>
      </c>
      <c r="I434" s="10"/>
      <c r="J434" s="263">
        <v>2</v>
      </c>
      <c r="K434" s="8" t="s">
        <v>209</v>
      </c>
    </row>
    <row r="435" spans="1:11" ht="17" customHeight="1" thickBot="1" x14ac:dyDescent="0.4">
      <c r="A435" s="110"/>
      <c r="B435" s="111"/>
      <c r="C435" s="48" t="s">
        <v>112</v>
      </c>
      <c r="D435" s="48" t="s">
        <v>208</v>
      </c>
      <c r="E435" s="72" t="s">
        <v>737</v>
      </c>
      <c r="F435" s="10" t="s">
        <v>21</v>
      </c>
      <c r="G435" s="90">
        <f>H435/25.4</f>
        <v>5.0787401574803148</v>
      </c>
      <c r="H435" s="10">
        <v>129</v>
      </c>
      <c r="I435" s="10"/>
      <c r="J435" s="263">
        <v>3</v>
      </c>
      <c r="K435" s="8"/>
    </row>
    <row r="436" spans="1:11" ht="17" customHeight="1" thickBot="1" x14ac:dyDescent="0.4">
      <c r="A436" s="110"/>
      <c r="B436" s="111"/>
      <c r="C436" s="48" t="s">
        <v>112</v>
      </c>
      <c r="D436" s="48" t="s">
        <v>208</v>
      </c>
      <c r="E436" s="72" t="s">
        <v>738</v>
      </c>
      <c r="F436" s="10" t="s">
        <v>21</v>
      </c>
      <c r="G436" s="90">
        <f>H436/25.4</f>
        <v>4.015748031496063</v>
      </c>
      <c r="H436" s="10">
        <v>102</v>
      </c>
      <c r="I436" s="10"/>
      <c r="J436" s="263">
        <v>3</v>
      </c>
      <c r="K436" s="8"/>
    </row>
    <row r="437" spans="1:11" ht="17" customHeight="1" thickBot="1" x14ac:dyDescent="0.4">
      <c r="A437" s="110"/>
      <c r="B437" s="111"/>
      <c r="C437" s="48" t="s">
        <v>112</v>
      </c>
      <c r="D437" s="48" t="s">
        <v>208</v>
      </c>
      <c r="E437" s="72" t="s">
        <v>739</v>
      </c>
      <c r="F437" s="10" t="s">
        <v>21</v>
      </c>
      <c r="G437" s="90">
        <f>H437/25.4</f>
        <v>8.4251968503937018</v>
      </c>
      <c r="H437" s="10">
        <v>214</v>
      </c>
      <c r="I437" s="10"/>
      <c r="J437" s="263">
        <v>3</v>
      </c>
      <c r="K437" s="8"/>
    </row>
    <row r="438" spans="1:11" ht="17" customHeight="1" thickBot="1" x14ac:dyDescent="0.4">
      <c r="A438" s="110"/>
      <c r="B438" s="111"/>
      <c r="C438" s="48"/>
      <c r="D438" s="48"/>
      <c r="E438" s="2"/>
      <c r="F438" s="10"/>
      <c r="G438" s="90"/>
      <c r="H438" s="10"/>
      <c r="I438" s="10"/>
      <c r="J438" s="262">
        <f>AVERAGE(J434:J437)</f>
        <v>2.75</v>
      </c>
      <c r="K438" s="8"/>
    </row>
    <row r="439" spans="1:11" ht="17" customHeight="1" thickBot="1" x14ac:dyDescent="0.4">
      <c r="A439" s="110"/>
      <c r="B439" s="111" t="s">
        <v>860</v>
      </c>
      <c r="C439" s="49" t="s">
        <v>112</v>
      </c>
      <c r="D439" s="49" t="s">
        <v>210</v>
      </c>
      <c r="E439" s="32" t="s">
        <v>54</v>
      </c>
      <c r="F439" s="28" t="s">
        <v>84</v>
      </c>
      <c r="G439" s="82">
        <v>11.299218699999999</v>
      </c>
      <c r="H439" s="28">
        <v>287</v>
      </c>
      <c r="I439" s="28"/>
      <c r="J439" s="257">
        <v>3</v>
      </c>
      <c r="K439" s="28" t="s">
        <v>216</v>
      </c>
    </row>
    <row r="440" spans="1:11" ht="17" customHeight="1" thickBot="1" x14ac:dyDescent="0.4">
      <c r="A440" s="110"/>
      <c r="B440" s="111"/>
      <c r="C440" s="49" t="s">
        <v>112</v>
      </c>
      <c r="D440" s="49" t="s">
        <v>210</v>
      </c>
      <c r="E440" s="26" t="s">
        <v>212</v>
      </c>
      <c r="F440" s="28" t="s">
        <v>21</v>
      </c>
      <c r="G440" s="82">
        <v>22.5196972</v>
      </c>
      <c r="H440" s="28">
        <v>572</v>
      </c>
      <c r="I440" s="28"/>
      <c r="J440" s="257">
        <v>0</v>
      </c>
      <c r="K440" s="28" t="s">
        <v>214</v>
      </c>
    </row>
    <row r="441" spans="1:11" ht="17" customHeight="1" thickBot="1" x14ac:dyDescent="0.4">
      <c r="A441" s="110"/>
      <c r="B441" s="111"/>
      <c r="C441" s="49" t="s">
        <v>112</v>
      </c>
      <c r="D441" s="49" t="s">
        <v>210</v>
      </c>
      <c r="E441" s="26" t="s">
        <v>11</v>
      </c>
      <c r="F441" s="28" t="s">
        <v>21</v>
      </c>
      <c r="G441" s="82">
        <v>24.409461999999998</v>
      </c>
      <c r="H441" s="28">
        <v>620</v>
      </c>
      <c r="I441" s="28"/>
      <c r="J441" s="257">
        <v>0</v>
      </c>
      <c r="K441" s="28" t="s">
        <v>215</v>
      </c>
    </row>
    <row r="442" spans="1:11" ht="17" customHeight="1" thickBot="1" x14ac:dyDescent="0.4">
      <c r="A442" s="110"/>
      <c r="B442" s="111"/>
      <c r="C442" s="49" t="s">
        <v>112</v>
      </c>
      <c r="D442" s="49" t="s">
        <v>210</v>
      </c>
      <c r="E442" s="26" t="s">
        <v>211</v>
      </c>
      <c r="F442" s="28" t="s">
        <v>21</v>
      </c>
      <c r="G442" s="82">
        <v>40.9842741</v>
      </c>
      <c r="H442" s="28">
        <v>1041</v>
      </c>
      <c r="I442" s="28"/>
      <c r="J442" s="257">
        <v>0</v>
      </c>
      <c r="K442" s="28" t="s">
        <v>213</v>
      </c>
    </row>
    <row r="443" spans="1:11" ht="17" customHeight="1" thickBot="1" x14ac:dyDescent="0.4">
      <c r="A443" s="110"/>
      <c r="B443" s="111"/>
      <c r="C443" s="49" t="s">
        <v>112</v>
      </c>
      <c r="D443" s="49" t="s">
        <v>210</v>
      </c>
      <c r="E443" s="26" t="s">
        <v>61</v>
      </c>
      <c r="F443" s="28" t="s">
        <v>27</v>
      </c>
      <c r="G443" s="82">
        <v>11</v>
      </c>
      <c r="H443" s="28">
        <v>287</v>
      </c>
      <c r="I443" s="28"/>
      <c r="J443" s="257">
        <v>2</v>
      </c>
      <c r="K443" s="28"/>
    </row>
    <row r="444" spans="1:11" ht="17" customHeight="1" thickBot="1" x14ac:dyDescent="0.4">
      <c r="A444" s="110"/>
      <c r="B444" s="111"/>
      <c r="C444" s="49"/>
      <c r="D444" s="49"/>
      <c r="E444" s="26"/>
      <c r="F444" s="28"/>
      <c r="G444" s="82"/>
      <c r="H444" s="28"/>
      <c r="I444" s="28"/>
      <c r="J444" s="255">
        <f>AVERAGE(J439:J443)</f>
        <v>1</v>
      </c>
      <c r="K444" s="28"/>
    </row>
    <row r="445" spans="1:11" ht="17" customHeight="1" thickBot="1" x14ac:dyDescent="0.4">
      <c r="A445" s="110"/>
      <c r="B445" s="111" t="s">
        <v>861</v>
      </c>
      <c r="C445" s="48" t="s">
        <v>112</v>
      </c>
      <c r="D445" s="48" t="s">
        <v>203</v>
      </c>
      <c r="E445" s="2" t="s">
        <v>204</v>
      </c>
      <c r="F445" s="8" t="s">
        <v>21</v>
      </c>
      <c r="G445" s="81">
        <v>14.212606099999999</v>
      </c>
      <c r="H445" s="8">
        <v>361</v>
      </c>
      <c r="I445" s="8"/>
      <c r="J445" s="256">
        <v>1</v>
      </c>
      <c r="K445" s="18" t="s">
        <v>205</v>
      </c>
    </row>
    <row r="446" spans="1:11" ht="17" customHeight="1" thickBot="1" x14ac:dyDescent="0.4">
      <c r="A446" s="110"/>
      <c r="B446" s="111"/>
      <c r="C446" s="48" t="s">
        <v>112</v>
      </c>
      <c r="D446" s="48" t="s">
        <v>203</v>
      </c>
      <c r="E446" s="5" t="s">
        <v>206</v>
      </c>
      <c r="F446" s="9" t="s">
        <v>21</v>
      </c>
      <c r="G446" s="83">
        <v>26.8897783</v>
      </c>
      <c r="H446" s="9">
        <v>683</v>
      </c>
      <c r="I446" s="9"/>
      <c r="J446" s="259">
        <v>0</v>
      </c>
      <c r="K446" s="9" t="s">
        <v>207</v>
      </c>
    </row>
    <row r="447" spans="1:11" ht="17" customHeight="1" thickBot="1" x14ac:dyDescent="0.4">
      <c r="A447" s="110"/>
      <c r="B447" s="111"/>
      <c r="C447" s="48"/>
      <c r="D447" s="48"/>
      <c r="E447" s="5"/>
      <c r="F447" s="9"/>
      <c r="G447" s="83"/>
      <c r="H447" s="9"/>
      <c r="I447" s="9"/>
      <c r="J447" s="255">
        <f>AVERAGE(J445:J446)</f>
        <v>0.5</v>
      </c>
      <c r="K447" s="9"/>
    </row>
    <row r="448" spans="1:11" ht="17" customHeight="1" thickBot="1" x14ac:dyDescent="0.4">
      <c r="A448" s="110"/>
      <c r="B448" s="111" t="s">
        <v>202</v>
      </c>
      <c r="C448" s="47" t="s">
        <v>112</v>
      </c>
      <c r="D448" s="47" t="s">
        <v>202</v>
      </c>
      <c r="E448" s="21" t="s">
        <v>188</v>
      </c>
      <c r="F448" s="24" t="s">
        <v>21</v>
      </c>
      <c r="G448" s="80">
        <v>28.543322499999999</v>
      </c>
      <c r="H448" s="24">
        <v>725</v>
      </c>
      <c r="I448" s="24"/>
      <c r="J448" s="254">
        <v>0</v>
      </c>
      <c r="K448" s="24"/>
    </row>
    <row r="449" spans="1:11" ht="17" customHeight="1" thickBot="1" x14ac:dyDescent="0.4">
      <c r="A449" s="110"/>
      <c r="B449" s="111"/>
      <c r="C449" s="47" t="s">
        <v>112</v>
      </c>
      <c r="D449" s="47" t="s">
        <v>202</v>
      </c>
      <c r="E449" s="21" t="s">
        <v>738</v>
      </c>
      <c r="F449" s="22" t="s">
        <v>21</v>
      </c>
      <c r="G449" s="86">
        <f>H449/25.4</f>
        <v>4.015748031496063</v>
      </c>
      <c r="H449" s="22">
        <v>102</v>
      </c>
      <c r="I449" s="24"/>
      <c r="J449" s="254">
        <v>3</v>
      </c>
      <c r="K449" s="24"/>
    </row>
    <row r="450" spans="1:11" ht="17" customHeight="1" thickBot="1" x14ac:dyDescent="0.4">
      <c r="A450" s="110"/>
      <c r="B450" s="111"/>
      <c r="C450" s="47" t="s">
        <v>112</v>
      </c>
      <c r="D450" s="47" t="s">
        <v>202</v>
      </c>
      <c r="E450" s="21" t="s">
        <v>204</v>
      </c>
      <c r="F450" s="24" t="s">
        <v>21</v>
      </c>
      <c r="G450" s="80">
        <v>14.212606099999999</v>
      </c>
      <c r="H450" s="24">
        <v>361</v>
      </c>
      <c r="I450" s="24"/>
      <c r="J450" s="254">
        <v>1</v>
      </c>
      <c r="K450" s="24"/>
    </row>
    <row r="451" spans="1:11" ht="17" customHeight="1" thickBot="1" x14ac:dyDescent="0.4">
      <c r="A451" s="110"/>
      <c r="B451" s="111"/>
      <c r="C451" s="47"/>
      <c r="D451" s="47"/>
      <c r="E451" s="21"/>
      <c r="F451" s="24"/>
      <c r="G451" s="80"/>
      <c r="H451" s="24"/>
      <c r="I451" s="24"/>
      <c r="J451" s="255">
        <f>AVERAGE(J448:J450)</f>
        <v>1.3333333333333333</v>
      </c>
      <c r="K451" s="24"/>
    </row>
    <row r="452" spans="1:11" ht="17" customHeight="1" thickBot="1" x14ac:dyDescent="0.4">
      <c r="A452" s="117" t="s">
        <v>762</v>
      </c>
      <c r="B452" s="118" t="s">
        <v>40</v>
      </c>
      <c r="C452" s="48" t="s">
        <v>111</v>
      </c>
      <c r="D452" s="48" t="s">
        <v>40</v>
      </c>
      <c r="E452" s="2" t="s">
        <v>3</v>
      </c>
      <c r="F452" s="10" t="s">
        <v>21</v>
      </c>
      <c r="G452" s="81">
        <v>11.7716599</v>
      </c>
      <c r="H452" s="8">
        <v>299</v>
      </c>
      <c r="I452" s="8"/>
      <c r="J452" s="256">
        <v>3</v>
      </c>
      <c r="K452" s="8"/>
    </row>
    <row r="453" spans="1:11" ht="17" customHeight="1" thickBot="1" x14ac:dyDescent="0.4">
      <c r="A453" s="117"/>
      <c r="B453" s="118"/>
      <c r="C453" s="48" t="s">
        <v>111</v>
      </c>
      <c r="D453" s="48" t="s">
        <v>40</v>
      </c>
      <c r="E453" s="2" t="s">
        <v>6</v>
      </c>
      <c r="F453" s="10" t="s">
        <v>21</v>
      </c>
      <c r="G453" s="81">
        <v>29.6850554</v>
      </c>
      <c r="H453" s="8">
        <v>754</v>
      </c>
      <c r="I453" s="8"/>
      <c r="J453" s="256">
        <v>0</v>
      </c>
      <c r="K453" s="8"/>
    </row>
    <row r="454" spans="1:11" ht="17" customHeight="1" thickBot="1" x14ac:dyDescent="0.4">
      <c r="A454" s="117"/>
      <c r="B454" s="118"/>
      <c r="C454" s="48" t="s">
        <v>111</v>
      </c>
      <c r="D454" s="48" t="s">
        <v>40</v>
      </c>
      <c r="E454" s="5" t="s">
        <v>28</v>
      </c>
      <c r="F454" s="11" t="s">
        <v>21</v>
      </c>
      <c r="G454" s="83">
        <v>40.787423599999997</v>
      </c>
      <c r="H454" s="9">
        <v>1036</v>
      </c>
      <c r="I454" s="9"/>
      <c r="J454" s="259">
        <v>0</v>
      </c>
      <c r="K454" s="9"/>
    </row>
    <row r="455" spans="1:11" ht="17" customHeight="1" thickBot="1" x14ac:dyDescent="0.4">
      <c r="A455" s="117"/>
      <c r="B455" s="118"/>
      <c r="C455" s="48"/>
      <c r="D455" s="48"/>
      <c r="E455" s="5"/>
      <c r="F455" s="11"/>
      <c r="G455" s="83"/>
      <c r="H455" s="9"/>
      <c r="I455" s="9"/>
      <c r="J455" s="255">
        <f>AVERAGE(J452:J454)</f>
        <v>1</v>
      </c>
      <c r="K455" s="9"/>
    </row>
    <row r="456" spans="1:11" ht="17" customHeight="1" thickBot="1" x14ac:dyDescent="0.4">
      <c r="A456" s="110"/>
      <c r="B456" s="111" t="s">
        <v>197</v>
      </c>
      <c r="C456" s="49" t="s">
        <v>112</v>
      </c>
      <c r="D456" s="49" t="s">
        <v>197</v>
      </c>
      <c r="E456" s="26" t="s">
        <v>200</v>
      </c>
      <c r="F456" s="29" t="s">
        <v>21</v>
      </c>
      <c r="G456" s="82">
        <v>3.8188996999999998</v>
      </c>
      <c r="H456" s="28">
        <v>97</v>
      </c>
      <c r="I456" s="28"/>
      <c r="J456" s="257">
        <v>3</v>
      </c>
      <c r="K456" s="28"/>
    </row>
    <row r="457" spans="1:11" ht="17" customHeight="1" thickBot="1" x14ac:dyDescent="0.4">
      <c r="A457" s="110"/>
      <c r="B457" s="111"/>
      <c r="C457" s="49" t="s">
        <v>112</v>
      </c>
      <c r="D457" s="49" t="s">
        <v>197</v>
      </c>
      <c r="E457" s="26" t="s">
        <v>198</v>
      </c>
      <c r="F457" s="29" t="s">
        <v>21</v>
      </c>
      <c r="G457" s="82">
        <v>9.015752899999999</v>
      </c>
      <c r="H457" s="28">
        <v>229</v>
      </c>
      <c r="I457" s="28"/>
      <c r="J457" s="257">
        <v>3</v>
      </c>
      <c r="K457" s="28"/>
    </row>
    <row r="458" spans="1:11" ht="17" customHeight="1" thickBot="1" x14ac:dyDescent="0.4">
      <c r="A458" s="110"/>
      <c r="B458" s="111"/>
      <c r="C458" s="49" t="s">
        <v>112</v>
      </c>
      <c r="D458" s="49" t="s">
        <v>197</v>
      </c>
      <c r="E458" s="26" t="s">
        <v>201</v>
      </c>
      <c r="F458" s="29" t="s">
        <v>21</v>
      </c>
      <c r="G458" s="82">
        <v>10.0787456</v>
      </c>
      <c r="H458" s="28">
        <v>256</v>
      </c>
      <c r="I458" s="28"/>
      <c r="J458" s="257">
        <v>3</v>
      </c>
      <c r="K458" s="28"/>
    </row>
    <row r="459" spans="1:11" ht="17" customHeight="1" thickBot="1" x14ac:dyDescent="0.4">
      <c r="A459" s="110"/>
      <c r="B459" s="111"/>
      <c r="C459" s="49" t="s">
        <v>112</v>
      </c>
      <c r="D459" s="49" t="s">
        <v>197</v>
      </c>
      <c r="E459" s="26" t="s">
        <v>199</v>
      </c>
      <c r="F459" s="29" t="s">
        <v>21</v>
      </c>
      <c r="G459" s="82">
        <v>14.566936999999999</v>
      </c>
      <c r="H459" s="28">
        <v>370</v>
      </c>
      <c r="I459" s="28"/>
      <c r="J459" s="257">
        <v>1</v>
      </c>
      <c r="K459" s="28"/>
    </row>
    <row r="460" spans="1:11" ht="17" customHeight="1" thickBot="1" x14ac:dyDescent="0.4">
      <c r="A460" s="110"/>
      <c r="B460" s="111"/>
      <c r="C460" s="49"/>
      <c r="D460" s="49"/>
      <c r="E460" s="26"/>
      <c r="F460" s="29"/>
      <c r="G460" s="82"/>
      <c r="H460" s="28"/>
      <c r="I460" s="28"/>
      <c r="J460" s="255">
        <f>AVERAGE(J456:J459)</f>
        <v>2.5</v>
      </c>
      <c r="K460" s="28"/>
    </row>
    <row r="461" spans="1:11" ht="17" customHeight="1" thickBot="1" x14ac:dyDescent="0.4">
      <c r="A461" s="113"/>
      <c r="B461" s="114" t="s">
        <v>896</v>
      </c>
      <c r="C461" s="48" t="s">
        <v>111</v>
      </c>
      <c r="D461" s="48" t="s">
        <v>39</v>
      </c>
      <c r="E461" s="48" t="s">
        <v>23</v>
      </c>
      <c r="F461" s="52" t="s">
        <v>21</v>
      </c>
      <c r="G461" s="85">
        <v>9.0944930999999993</v>
      </c>
      <c r="H461" s="52">
        <v>231</v>
      </c>
      <c r="I461" s="52"/>
      <c r="J461" s="239">
        <v>3</v>
      </c>
      <c r="K461" s="52"/>
    </row>
    <row r="462" spans="1:11" ht="17" customHeight="1" thickBot="1" x14ac:dyDescent="0.4">
      <c r="A462" s="113"/>
      <c r="B462" s="114"/>
      <c r="C462" s="48" t="s">
        <v>111</v>
      </c>
      <c r="D462" s="48" t="s">
        <v>39</v>
      </c>
      <c r="E462" s="48" t="s">
        <v>4</v>
      </c>
      <c r="F462" s="52" t="s">
        <v>21</v>
      </c>
      <c r="G462" s="85">
        <v>16.181111099999999</v>
      </c>
      <c r="H462" s="52">
        <v>411</v>
      </c>
      <c r="I462" s="52"/>
      <c r="J462" s="239">
        <v>1</v>
      </c>
      <c r="K462" s="52"/>
    </row>
    <row r="463" spans="1:11" ht="17" customHeight="1" thickBot="1" x14ac:dyDescent="0.4">
      <c r="A463" s="113"/>
      <c r="B463" s="114"/>
      <c r="C463" s="48" t="s">
        <v>111</v>
      </c>
      <c r="D463" s="48" t="s">
        <v>39</v>
      </c>
      <c r="E463" s="48" t="s">
        <v>3</v>
      </c>
      <c r="F463" s="52" t="s">
        <v>21</v>
      </c>
      <c r="G463" s="85">
        <v>17.716545</v>
      </c>
      <c r="H463" s="52">
        <v>450</v>
      </c>
      <c r="I463" s="52"/>
      <c r="J463" s="239">
        <v>1</v>
      </c>
      <c r="K463" s="52"/>
    </row>
    <row r="464" spans="1:11" ht="17" customHeight="1" thickBot="1" x14ac:dyDescent="0.4">
      <c r="A464" s="113"/>
      <c r="B464" s="114"/>
      <c r="C464" s="48"/>
      <c r="D464" s="48"/>
      <c r="E464" s="48"/>
      <c r="F464" s="52"/>
      <c r="G464" s="85"/>
      <c r="H464" s="52"/>
      <c r="I464" s="52"/>
      <c r="J464" s="265">
        <f>AVERAGE(J461:J463)</f>
        <v>1.6666666666666667</v>
      </c>
      <c r="K464" s="52"/>
    </row>
    <row r="465" spans="1:11" ht="17" customHeight="1" thickBot="1" x14ac:dyDescent="0.4">
      <c r="A465" s="117"/>
      <c r="B465" s="118" t="s">
        <v>897</v>
      </c>
      <c r="C465" s="47" t="s">
        <v>111</v>
      </c>
      <c r="D465" s="47" t="s">
        <v>35</v>
      </c>
      <c r="E465" s="21" t="s">
        <v>23</v>
      </c>
      <c r="F465" s="22" t="s">
        <v>21</v>
      </c>
      <c r="G465" s="80">
        <v>9.0944930999999993</v>
      </c>
      <c r="H465" s="24">
        <v>231</v>
      </c>
      <c r="I465" s="24"/>
      <c r="J465" s="254">
        <v>3</v>
      </c>
      <c r="K465" s="24"/>
    </row>
    <row r="466" spans="1:11" ht="17" customHeight="1" thickBot="1" x14ac:dyDescent="0.4">
      <c r="A466" s="117"/>
      <c r="B466" s="118"/>
      <c r="C466" s="47" t="s">
        <v>111</v>
      </c>
      <c r="D466" s="47" t="s">
        <v>35</v>
      </c>
      <c r="E466" s="21" t="s">
        <v>3</v>
      </c>
      <c r="F466" s="22" t="s">
        <v>21</v>
      </c>
      <c r="G466" s="80">
        <v>11.7716599</v>
      </c>
      <c r="H466" s="24">
        <v>299</v>
      </c>
      <c r="I466" s="24"/>
      <c r="J466" s="254">
        <v>3</v>
      </c>
      <c r="K466" s="24"/>
    </row>
    <row r="467" spans="1:11" ht="17" customHeight="1" thickBot="1" x14ac:dyDescent="0.4">
      <c r="A467" s="117"/>
      <c r="B467" s="118"/>
      <c r="C467" s="47" t="s">
        <v>111</v>
      </c>
      <c r="D467" s="47" t="s">
        <v>35</v>
      </c>
      <c r="E467" s="21" t="s">
        <v>38</v>
      </c>
      <c r="F467" s="22" t="s">
        <v>21</v>
      </c>
      <c r="G467" s="80">
        <v>13.4252041</v>
      </c>
      <c r="H467" s="24">
        <v>341</v>
      </c>
      <c r="I467" s="24"/>
      <c r="J467" s="254">
        <v>1</v>
      </c>
      <c r="K467" s="22"/>
    </row>
    <row r="468" spans="1:11" ht="17" customHeight="1" thickBot="1" x14ac:dyDescent="0.4">
      <c r="A468" s="117"/>
      <c r="B468" s="118"/>
      <c r="C468" s="47" t="s">
        <v>111</v>
      </c>
      <c r="D468" s="47" t="s">
        <v>35</v>
      </c>
      <c r="E468" s="21" t="s">
        <v>36</v>
      </c>
      <c r="F468" s="24" t="s">
        <v>21</v>
      </c>
      <c r="G468" s="80">
        <v>22.204736399999998</v>
      </c>
      <c r="H468" s="24">
        <v>564</v>
      </c>
      <c r="I468" s="24"/>
      <c r="J468" s="254">
        <v>0</v>
      </c>
      <c r="K468" s="24" t="s">
        <v>37</v>
      </c>
    </row>
    <row r="469" spans="1:11" ht="17" customHeight="1" thickBot="1" x14ac:dyDescent="0.4">
      <c r="A469" s="117"/>
      <c r="B469" s="118"/>
      <c r="C469" s="47" t="s">
        <v>111</v>
      </c>
      <c r="D469" s="47" t="s">
        <v>35</v>
      </c>
      <c r="E469" s="21" t="s">
        <v>29</v>
      </c>
      <c r="F469" s="22" t="s">
        <v>21</v>
      </c>
      <c r="G469" s="80">
        <v>23.976390899999998</v>
      </c>
      <c r="H469" s="24">
        <v>609</v>
      </c>
      <c r="I469" s="24"/>
      <c r="J469" s="254">
        <v>0</v>
      </c>
      <c r="K469" s="24"/>
    </row>
    <row r="470" spans="1:11" ht="17" customHeight="1" thickBot="1" x14ac:dyDescent="0.4">
      <c r="A470" s="117"/>
      <c r="B470" s="118"/>
      <c r="C470" s="47"/>
      <c r="D470" s="47"/>
      <c r="E470" s="21"/>
      <c r="F470" s="22"/>
      <c r="G470" s="80"/>
      <c r="H470" s="24"/>
      <c r="I470" s="24"/>
      <c r="J470" s="255">
        <f>AVERAGE(J465:J469)</f>
        <v>1.4</v>
      </c>
      <c r="K470" s="24"/>
    </row>
    <row r="471" spans="1:11" ht="17" customHeight="1" thickBot="1" x14ac:dyDescent="0.4">
      <c r="A471" s="110"/>
      <c r="B471" s="111" t="s">
        <v>862</v>
      </c>
      <c r="C471" s="48" t="s">
        <v>112</v>
      </c>
      <c r="D471" s="48" t="s">
        <v>194</v>
      </c>
      <c r="E471" s="2" t="s">
        <v>195</v>
      </c>
      <c r="F471" s="10" t="s">
        <v>21</v>
      </c>
      <c r="G471" s="81">
        <v>5.9055149999999994</v>
      </c>
      <c r="H471" s="8">
        <v>150</v>
      </c>
      <c r="I471" s="8"/>
      <c r="J471" s="256">
        <v>3</v>
      </c>
      <c r="K471" s="8"/>
    </row>
    <row r="472" spans="1:11" ht="17" customHeight="1" thickBot="1" x14ac:dyDescent="0.4">
      <c r="A472" s="110"/>
      <c r="B472" s="111"/>
      <c r="C472" s="48" t="s">
        <v>112</v>
      </c>
      <c r="D472" s="48" t="s">
        <v>194</v>
      </c>
      <c r="E472" s="5" t="s">
        <v>117</v>
      </c>
      <c r="F472" s="10" t="s">
        <v>21</v>
      </c>
      <c r="G472" s="83">
        <v>8.7795322999999996</v>
      </c>
      <c r="H472" s="9">
        <v>223</v>
      </c>
      <c r="I472" s="9"/>
      <c r="J472" s="259">
        <v>3</v>
      </c>
      <c r="K472" s="9"/>
    </row>
    <row r="473" spans="1:11" ht="17" customHeight="1" thickBot="1" x14ac:dyDescent="0.4">
      <c r="A473" s="110"/>
      <c r="B473" s="111"/>
      <c r="C473" s="48" t="s">
        <v>112</v>
      </c>
      <c r="D473" s="48" t="s">
        <v>194</v>
      </c>
      <c r="E473" s="2" t="s">
        <v>196</v>
      </c>
      <c r="F473" s="10" t="s">
        <v>21</v>
      </c>
      <c r="G473" s="81">
        <v>10.629927</v>
      </c>
      <c r="H473" s="8">
        <v>270</v>
      </c>
      <c r="I473" s="8"/>
      <c r="J473" s="256">
        <v>3</v>
      </c>
      <c r="K473" s="8"/>
    </row>
    <row r="474" spans="1:11" ht="17" customHeight="1" thickBot="1" x14ac:dyDescent="0.4">
      <c r="A474" s="110"/>
      <c r="B474" s="111"/>
      <c r="C474" s="48"/>
      <c r="D474" s="48"/>
      <c r="E474" s="2"/>
      <c r="F474" s="10"/>
      <c r="G474" s="81"/>
      <c r="H474" s="8"/>
      <c r="I474" s="8"/>
      <c r="J474" s="255">
        <f>AVERAGE(J471:J473)</f>
        <v>3</v>
      </c>
      <c r="K474" s="8"/>
    </row>
    <row r="475" spans="1:11" ht="17" customHeight="1" thickBot="1" x14ac:dyDescent="0.4">
      <c r="A475" s="106"/>
      <c r="B475" s="107" t="s">
        <v>833</v>
      </c>
      <c r="C475" s="49" t="s">
        <v>318</v>
      </c>
      <c r="D475" s="49" t="s">
        <v>335</v>
      </c>
      <c r="E475" s="26" t="s">
        <v>336</v>
      </c>
      <c r="F475" s="29" t="s">
        <v>21</v>
      </c>
      <c r="G475" s="82">
        <v>10.2755961</v>
      </c>
      <c r="H475" s="28">
        <v>261</v>
      </c>
      <c r="I475" s="28"/>
      <c r="J475" s="257">
        <v>3</v>
      </c>
      <c r="K475" s="28"/>
    </row>
    <row r="476" spans="1:11" ht="17" customHeight="1" thickBot="1" x14ac:dyDescent="0.4">
      <c r="A476" s="106"/>
      <c r="B476" s="107"/>
      <c r="C476" s="49" t="s">
        <v>318</v>
      </c>
      <c r="D476" s="49" t="s">
        <v>335</v>
      </c>
      <c r="E476" s="26" t="s">
        <v>339</v>
      </c>
      <c r="F476" s="29" t="s">
        <v>21</v>
      </c>
      <c r="G476" s="82">
        <v>17.322844</v>
      </c>
      <c r="H476" s="28">
        <v>440</v>
      </c>
      <c r="I476" s="28"/>
      <c r="J476" s="257">
        <v>1</v>
      </c>
      <c r="K476" s="28"/>
    </row>
    <row r="477" spans="1:11" ht="17" customHeight="1" thickBot="1" x14ac:dyDescent="0.4">
      <c r="A477" s="106"/>
      <c r="B477" s="107"/>
      <c r="C477" s="49" t="s">
        <v>318</v>
      </c>
      <c r="D477" s="49" t="s">
        <v>335</v>
      </c>
      <c r="E477" s="26" t="s">
        <v>338</v>
      </c>
      <c r="F477" s="29" t="s">
        <v>21</v>
      </c>
      <c r="G477" s="82">
        <v>25.551194899999999</v>
      </c>
      <c r="H477" s="28">
        <v>649</v>
      </c>
      <c r="I477" s="28"/>
      <c r="J477" s="257">
        <v>0</v>
      </c>
      <c r="K477" s="28"/>
    </row>
    <row r="478" spans="1:11" ht="17" customHeight="1" thickBot="1" x14ac:dyDescent="0.4">
      <c r="A478" s="106"/>
      <c r="B478" s="107"/>
      <c r="C478" s="49" t="s">
        <v>318</v>
      </c>
      <c r="D478" s="49" t="s">
        <v>335</v>
      </c>
      <c r="E478" s="26" t="s">
        <v>337</v>
      </c>
      <c r="F478" s="29" t="s">
        <v>21</v>
      </c>
      <c r="G478" s="82">
        <v>28.818913199999997</v>
      </c>
      <c r="H478" s="28">
        <v>732</v>
      </c>
      <c r="I478" s="28"/>
      <c r="J478" s="257">
        <v>0</v>
      </c>
      <c r="K478" s="28"/>
    </row>
    <row r="479" spans="1:11" ht="17" customHeight="1" thickBot="1" x14ac:dyDescent="0.4">
      <c r="A479" s="106"/>
      <c r="B479" s="107"/>
      <c r="C479" s="49" t="s">
        <v>318</v>
      </c>
      <c r="D479" s="49" t="s">
        <v>335</v>
      </c>
      <c r="E479" s="26" t="s">
        <v>2</v>
      </c>
      <c r="F479" s="29" t="s">
        <v>21</v>
      </c>
      <c r="G479" s="82">
        <v>32.913403599999995</v>
      </c>
      <c r="H479" s="28">
        <v>836</v>
      </c>
      <c r="I479" s="28"/>
      <c r="J479" s="257">
        <v>0</v>
      </c>
      <c r="K479" s="28"/>
    </row>
    <row r="480" spans="1:11" ht="17" customHeight="1" thickBot="1" x14ac:dyDescent="0.4">
      <c r="A480" s="106"/>
      <c r="B480" s="107"/>
      <c r="C480" s="49"/>
      <c r="D480" s="49"/>
      <c r="E480" s="26"/>
      <c r="F480" s="29"/>
      <c r="G480" s="82"/>
      <c r="H480" s="28"/>
      <c r="I480" s="28"/>
      <c r="J480" s="255">
        <f>AVERAGE(J475:J479)</f>
        <v>0.8</v>
      </c>
      <c r="K480" s="28"/>
    </row>
    <row r="481" spans="1:11" ht="17" customHeight="1" thickBot="1" x14ac:dyDescent="0.4">
      <c r="A481" s="117" t="s">
        <v>762</v>
      </c>
      <c r="B481" s="118" t="s">
        <v>34</v>
      </c>
      <c r="C481" s="48" t="s">
        <v>111</v>
      </c>
      <c r="D481" s="48" t="s">
        <v>34</v>
      </c>
      <c r="E481" s="2" t="s">
        <v>3</v>
      </c>
      <c r="F481" s="10" t="s">
        <v>21</v>
      </c>
      <c r="G481" s="81">
        <v>11.7716599</v>
      </c>
      <c r="H481" s="8">
        <v>299</v>
      </c>
      <c r="I481" s="8"/>
      <c r="J481" s="256">
        <v>1</v>
      </c>
      <c r="K481" s="8"/>
    </row>
    <row r="482" spans="1:11" ht="17" customHeight="1" thickBot="1" x14ac:dyDescent="0.4">
      <c r="A482" s="113"/>
      <c r="B482" s="114"/>
      <c r="C482" s="48" t="s">
        <v>111</v>
      </c>
      <c r="D482" s="48" t="s">
        <v>34</v>
      </c>
      <c r="E482" s="5" t="s">
        <v>4</v>
      </c>
      <c r="F482" s="11" t="s">
        <v>21</v>
      </c>
      <c r="G482" s="83">
        <v>16.181111099999999</v>
      </c>
      <c r="H482" s="9">
        <v>411</v>
      </c>
      <c r="I482" s="9"/>
      <c r="J482" s="259">
        <v>1</v>
      </c>
      <c r="K482" s="9"/>
    </row>
    <row r="483" spans="1:11" ht="17" customHeight="1" thickBot="1" x14ac:dyDescent="0.4">
      <c r="A483" s="113"/>
      <c r="B483" s="114"/>
      <c r="C483" s="48" t="s">
        <v>111</v>
      </c>
      <c r="D483" s="48" t="s">
        <v>34</v>
      </c>
      <c r="E483" s="2" t="s">
        <v>2</v>
      </c>
      <c r="F483" s="10" t="s">
        <v>21</v>
      </c>
      <c r="G483" s="81">
        <v>32.913403599999995</v>
      </c>
      <c r="H483" s="8">
        <v>836</v>
      </c>
      <c r="I483" s="8"/>
      <c r="J483" s="256">
        <v>0</v>
      </c>
      <c r="K483" s="8"/>
    </row>
    <row r="484" spans="1:11" ht="17" customHeight="1" thickBot="1" x14ac:dyDescent="0.4">
      <c r="A484" s="113"/>
      <c r="B484" s="114"/>
      <c r="C484" s="48"/>
      <c r="D484" s="48"/>
      <c r="E484" s="2"/>
      <c r="F484" s="10"/>
      <c r="G484" s="81"/>
      <c r="H484" s="8"/>
      <c r="I484" s="8"/>
      <c r="J484" s="255">
        <f>AVERAGE(J481:J483)</f>
        <v>0.66666666666666663</v>
      </c>
      <c r="K484" s="8"/>
    </row>
    <row r="485" spans="1:11" ht="17" customHeight="1" thickBot="1" x14ac:dyDescent="0.4">
      <c r="A485" s="110" t="s">
        <v>762</v>
      </c>
      <c r="B485" s="111" t="s">
        <v>864</v>
      </c>
      <c r="C485" s="47" t="s">
        <v>112</v>
      </c>
      <c r="D485" s="47" t="s">
        <v>185</v>
      </c>
      <c r="E485" s="21" t="s">
        <v>186</v>
      </c>
      <c r="F485" s="24" t="s">
        <v>21</v>
      </c>
      <c r="G485" s="80">
        <v>10.2755961</v>
      </c>
      <c r="H485" s="24">
        <v>261</v>
      </c>
      <c r="I485" s="24"/>
      <c r="J485" s="254">
        <v>3</v>
      </c>
      <c r="K485" s="24" t="s">
        <v>187</v>
      </c>
    </row>
    <row r="486" spans="1:11" ht="17" customHeight="1" thickBot="1" x14ac:dyDescent="0.4">
      <c r="A486" s="110"/>
      <c r="B486" s="111"/>
      <c r="C486" s="47" t="s">
        <v>112</v>
      </c>
      <c r="D486" s="47" t="s">
        <v>185</v>
      </c>
      <c r="E486" s="21" t="s">
        <v>188</v>
      </c>
      <c r="F486" s="24" t="s">
        <v>21</v>
      </c>
      <c r="G486" s="80">
        <v>28.543322499999999</v>
      </c>
      <c r="H486" s="24">
        <v>725</v>
      </c>
      <c r="I486" s="24"/>
      <c r="J486" s="254">
        <v>0</v>
      </c>
      <c r="K486" s="24" t="s">
        <v>189</v>
      </c>
    </row>
    <row r="487" spans="1:11" ht="17" customHeight="1" thickBot="1" x14ac:dyDescent="0.4">
      <c r="A487" s="110"/>
      <c r="B487" s="111"/>
      <c r="C487" s="47"/>
      <c r="D487" s="47"/>
      <c r="E487" s="21"/>
      <c r="F487" s="24"/>
      <c r="G487" s="80"/>
      <c r="H487" s="24"/>
      <c r="I487" s="24"/>
      <c r="J487" s="255">
        <f>AVERAGE(J485:J486)</f>
        <v>1.5</v>
      </c>
      <c r="K487" s="24"/>
    </row>
    <row r="488" spans="1:11" ht="17" customHeight="1" thickBot="1" x14ac:dyDescent="0.4">
      <c r="A488" s="110"/>
      <c r="B488" s="111" t="s">
        <v>865</v>
      </c>
      <c r="C488" s="48" t="s">
        <v>112</v>
      </c>
      <c r="D488" s="48" t="s">
        <v>183</v>
      </c>
      <c r="E488" s="2" t="s">
        <v>63</v>
      </c>
      <c r="F488" s="10"/>
      <c r="G488" s="81">
        <v>3.3464584999999998</v>
      </c>
      <c r="H488" s="8">
        <v>85</v>
      </c>
      <c r="I488" s="8"/>
      <c r="J488" s="256">
        <v>3</v>
      </c>
      <c r="K488" s="8"/>
    </row>
    <row r="489" spans="1:11" ht="17" customHeight="1" thickBot="1" x14ac:dyDescent="0.4">
      <c r="A489" s="110"/>
      <c r="B489" s="111"/>
      <c r="C489" s="48" t="s">
        <v>112</v>
      </c>
      <c r="D489" s="48" t="s">
        <v>183</v>
      </c>
      <c r="E489" s="5" t="s">
        <v>184</v>
      </c>
      <c r="F489" s="11"/>
      <c r="G489" s="83">
        <v>8.7007920999999993</v>
      </c>
      <c r="H489" s="9">
        <v>221</v>
      </c>
      <c r="I489" s="9"/>
      <c r="J489" s="259">
        <v>3</v>
      </c>
      <c r="K489" s="9"/>
    </row>
    <row r="490" spans="1:11" ht="17" customHeight="1" thickBot="1" x14ac:dyDescent="0.4">
      <c r="A490" s="110"/>
      <c r="B490" s="111"/>
      <c r="C490" s="48" t="s">
        <v>112</v>
      </c>
      <c r="D490" s="48" t="s">
        <v>183</v>
      </c>
      <c r="E490" s="2" t="s">
        <v>61</v>
      </c>
      <c r="F490" s="10"/>
      <c r="G490" s="81">
        <v>11.299218699999999</v>
      </c>
      <c r="H490" s="8">
        <v>287</v>
      </c>
      <c r="I490" s="8"/>
      <c r="J490" s="256">
        <v>3</v>
      </c>
      <c r="K490" s="8"/>
    </row>
    <row r="491" spans="1:11" ht="17" customHeight="1" thickBot="1" x14ac:dyDescent="0.4">
      <c r="A491" s="110"/>
      <c r="B491" s="111"/>
      <c r="C491" s="48"/>
      <c r="D491" s="48"/>
      <c r="E491" s="2"/>
      <c r="F491" s="10"/>
      <c r="G491" s="81"/>
      <c r="H491" s="8"/>
      <c r="I491" s="8"/>
      <c r="J491" s="255">
        <f>AVERAGE(J488:J490)</f>
        <v>3</v>
      </c>
      <c r="K491" s="8"/>
    </row>
    <row r="492" spans="1:11" ht="17" customHeight="1" thickBot="1" x14ac:dyDescent="0.4">
      <c r="A492" s="117" t="s">
        <v>762</v>
      </c>
      <c r="B492" s="118" t="s">
        <v>33</v>
      </c>
      <c r="C492" s="49" t="s">
        <v>111</v>
      </c>
      <c r="D492" s="49" t="s">
        <v>33</v>
      </c>
      <c r="E492" s="26" t="s">
        <v>1</v>
      </c>
      <c r="F492" s="29" t="s">
        <v>21</v>
      </c>
      <c r="G492" s="82">
        <v>6.0629954000000001</v>
      </c>
      <c r="H492" s="28">
        <v>154</v>
      </c>
      <c r="I492" s="28"/>
      <c r="J492" s="257">
        <v>3</v>
      </c>
      <c r="K492" s="28"/>
    </row>
    <row r="493" spans="1:11" ht="17" customHeight="1" thickBot="1" x14ac:dyDescent="0.4">
      <c r="A493" s="117"/>
      <c r="B493" s="118"/>
      <c r="C493" s="49" t="s">
        <v>111</v>
      </c>
      <c r="D493" s="49" t="s">
        <v>33</v>
      </c>
      <c r="E493" s="26" t="s">
        <v>23</v>
      </c>
      <c r="F493" s="29" t="s">
        <v>21</v>
      </c>
      <c r="G493" s="82">
        <v>9.0944930999999993</v>
      </c>
      <c r="H493" s="28">
        <v>231</v>
      </c>
      <c r="I493" s="28"/>
      <c r="J493" s="257">
        <v>3</v>
      </c>
      <c r="K493" s="28"/>
    </row>
    <row r="494" spans="1:11" ht="17" customHeight="1" thickBot="1" x14ac:dyDescent="0.4">
      <c r="A494" s="117"/>
      <c r="B494" s="118"/>
      <c r="C494" s="49" t="s">
        <v>111</v>
      </c>
      <c r="D494" s="49" t="s">
        <v>33</v>
      </c>
      <c r="E494" s="26" t="s">
        <v>3</v>
      </c>
      <c r="F494" s="29" t="s">
        <v>21</v>
      </c>
      <c r="G494" s="82">
        <v>11.7716599</v>
      </c>
      <c r="H494" s="28">
        <v>299</v>
      </c>
      <c r="I494" s="28"/>
      <c r="J494" s="257">
        <v>1</v>
      </c>
      <c r="K494" s="28"/>
    </row>
    <row r="495" spans="1:11" ht="17" customHeight="1" thickBot="1" x14ac:dyDescent="0.4">
      <c r="A495" s="117"/>
      <c r="B495" s="118"/>
      <c r="C495" s="49" t="s">
        <v>111</v>
      </c>
      <c r="D495" s="49" t="s">
        <v>33</v>
      </c>
      <c r="E495" s="26" t="s">
        <v>29</v>
      </c>
      <c r="F495" s="29" t="s">
        <v>21</v>
      </c>
      <c r="G495" s="82">
        <v>23.976390899999998</v>
      </c>
      <c r="H495" s="28">
        <v>609</v>
      </c>
      <c r="I495" s="28"/>
      <c r="J495" s="257">
        <v>0</v>
      </c>
      <c r="K495" s="28"/>
    </row>
    <row r="496" spans="1:11" ht="17" customHeight="1" thickBot="1" x14ac:dyDescent="0.4">
      <c r="A496" s="117"/>
      <c r="B496" s="118"/>
      <c r="C496" s="49"/>
      <c r="D496" s="49"/>
      <c r="E496" s="26"/>
      <c r="F496" s="29"/>
      <c r="G496" s="82"/>
      <c r="H496" s="28"/>
      <c r="I496" s="28"/>
      <c r="J496" s="255">
        <f>AVERAGE(J492:J495)</f>
        <v>1.75</v>
      </c>
      <c r="K496" s="28"/>
    </row>
    <row r="497" spans="1:11" ht="17" customHeight="1" thickBot="1" x14ac:dyDescent="0.4">
      <c r="A497" s="110"/>
      <c r="B497" s="111" t="s">
        <v>866</v>
      </c>
      <c r="C497" s="48" t="s">
        <v>112</v>
      </c>
      <c r="D497" s="48" t="s">
        <v>181</v>
      </c>
      <c r="E497" s="2" t="s">
        <v>61</v>
      </c>
      <c r="F497" s="8" t="s">
        <v>27</v>
      </c>
      <c r="G497" s="81">
        <v>11.299218699999999</v>
      </c>
      <c r="H497" s="8">
        <v>287</v>
      </c>
      <c r="I497" s="8"/>
      <c r="J497" s="256">
        <v>3</v>
      </c>
      <c r="K497" s="8" t="s">
        <v>182</v>
      </c>
    </row>
    <row r="498" spans="1:11" ht="17" customHeight="1" thickBot="1" x14ac:dyDescent="0.4">
      <c r="A498" s="110"/>
      <c r="B498" s="111"/>
      <c r="C498" s="48" t="s">
        <v>112</v>
      </c>
      <c r="D498" s="48" t="s">
        <v>181</v>
      </c>
      <c r="E498" s="2" t="s">
        <v>740</v>
      </c>
      <c r="F498" s="8" t="s">
        <v>21</v>
      </c>
      <c r="G498" s="81">
        <f>H498/25.4</f>
        <v>24.015748031496063</v>
      </c>
      <c r="H498" s="8">
        <v>610</v>
      </c>
      <c r="I498" s="8"/>
      <c r="J498" s="256">
        <v>0</v>
      </c>
      <c r="K498" s="8"/>
    </row>
    <row r="499" spans="1:11" ht="17" customHeight="1" thickBot="1" x14ac:dyDescent="0.4">
      <c r="A499" s="110"/>
      <c r="B499" s="111"/>
      <c r="C499" s="48" t="s">
        <v>112</v>
      </c>
      <c r="D499" s="48" t="s">
        <v>181</v>
      </c>
      <c r="E499" s="72" t="s">
        <v>93</v>
      </c>
      <c r="F499" s="13" t="s">
        <v>21</v>
      </c>
      <c r="G499" s="84">
        <v>12.992132999999999</v>
      </c>
      <c r="H499" s="13">
        <v>330</v>
      </c>
      <c r="I499" s="8"/>
      <c r="J499" s="256">
        <v>1</v>
      </c>
      <c r="K499" s="8"/>
    </row>
    <row r="500" spans="1:11" ht="17" customHeight="1" thickBot="1" x14ac:dyDescent="0.4">
      <c r="A500" s="110"/>
      <c r="B500" s="111"/>
      <c r="C500" s="48"/>
      <c r="D500" s="48"/>
      <c r="E500" s="2"/>
      <c r="F500" s="8"/>
      <c r="G500" s="81"/>
      <c r="H500" s="8"/>
      <c r="I500" s="8"/>
      <c r="J500" s="255">
        <f>AVERAGE(J497:J499)</f>
        <v>1.3333333333333333</v>
      </c>
      <c r="K500" s="8"/>
    </row>
    <row r="501" spans="1:11" ht="17" customHeight="1" thickBot="1" x14ac:dyDescent="0.4">
      <c r="A501" s="110"/>
      <c r="B501" s="111" t="s">
        <v>902</v>
      </c>
      <c r="C501" s="47" t="s">
        <v>112</v>
      </c>
      <c r="D501" s="47" t="s">
        <v>902</v>
      </c>
      <c r="E501" s="21" t="s">
        <v>175</v>
      </c>
      <c r="F501" s="24" t="s">
        <v>27</v>
      </c>
      <c r="G501" s="80">
        <v>10.000005399999999</v>
      </c>
      <c r="H501" s="24">
        <v>254</v>
      </c>
      <c r="I501" s="24"/>
      <c r="J501" s="254">
        <v>3</v>
      </c>
      <c r="K501" s="24" t="s">
        <v>176</v>
      </c>
    </row>
    <row r="502" spans="1:11" ht="17" customHeight="1" thickBot="1" x14ac:dyDescent="0.4">
      <c r="A502" s="110"/>
      <c r="B502" s="111"/>
      <c r="C502" s="47" t="s">
        <v>112</v>
      </c>
      <c r="D502" s="47" t="s">
        <v>902</v>
      </c>
      <c r="E502" s="21" t="s">
        <v>61</v>
      </c>
      <c r="F502" s="24" t="s">
        <v>27</v>
      </c>
      <c r="G502" s="80">
        <v>11.299218699999999</v>
      </c>
      <c r="H502" s="24">
        <v>287</v>
      </c>
      <c r="I502" s="24"/>
      <c r="J502" s="254">
        <v>3</v>
      </c>
      <c r="K502" s="24" t="s">
        <v>177</v>
      </c>
    </row>
    <row r="503" spans="1:11" ht="17" customHeight="1" thickBot="1" x14ac:dyDescent="0.4">
      <c r="A503" s="110"/>
      <c r="B503" s="111"/>
      <c r="C503" s="47" t="s">
        <v>112</v>
      </c>
      <c r="D503" s="47" t="s">
        <v>902</v>
      </c>
      <c r="E503" s="21" t="s">
        <v>78</v>
      </c>
      <c r="F503" s="22" t="s">
        <v>21</v>
      </c>
      <c r="G503" s="86">
        <v>11.299218699999999</v>
      </c>
      <c r="H503" s="22">
        <v>287</v>
      </c>
      <c r="I503" s="22"/>
      <c r="J503" s="260">
        <v>3</v>
      </c>
      <c r="K503" s="24" t="s">
        <v>178</v>
      </c>
    </row>
    <row r="504" spans="1:11" ht="17" customHeight="1" thickBot="1" x14ac:dyDescent="0.4">
      <c r="A504" s="110"/>
      <c r="B504" s="111"/>
      <c r="C504" s="47" t="s">
        <v>112</v>
      </c>
      <c r="D504" s="47" t="s">
        <v>902</v>
      </c>
      <c r="E504" s="21" t="s">
        <v>179</v>
      </c>
      <c r="F504" s="24" t="s">
        <v>27</v>
      </c>
      <c r="G504" s="80">
        <v>11.299218699999999</v>
      </c>
      <c r="H504" s="24">
        <v>287</v>
      </c>
      <c r="I504" s="24"/>
      <c r="J504" s="254">
        <v>3</v>
      </c>
      <c r="K504" s="24" t="s">
        <v>180</v>
      </c>
    </row>
    <row r="505" spans="1:11" ht="17" customHeight="1" thickBot="1" x14ac:dyDescent="0.4">
      <c r="A505" s="110"/>
      <c r="B505" s="111"/>
      <c r="C505" s="47"/>
      <c r="D505" s="47"/>
      <c r="E505" s="21"/>
      <c r="F505" s="24"/>
      <c r="G505" s="80"/>
      <c r="H505" s="24"/>
      <c r="I505" s="24"/>
      <c r="J505" s="255">
        <f>AVERAGE(J501:J504)</f>
        <v>3</v>
      </c>
      <c r="K505" s="24"/>
    </row>
    <row r="506" spans="1:11" ht="17" customHeight="1" thickBot="1" x14ac:dyDescent="0.4">
      <c r="A506" s="110"/>
      <c r="B506" s="111" t="s">
        <v>868</v>
      </c>
      <c r="C506" s="48" t="s">
        <v>112</v>
      </c>
      <c r="D506" s="48" t="s">
        <v>172</v>
      </c>
      <c r="E506" s="2" t="s">
        <v>61</v>
      </c>
      <c r="F506" s="8" t="s">
        <v>27</v>
      </c>
      <c r="G506" s="81">
        <v>10.5511868</v>
      </c>
      <c r="H506" s="8">
        <v>268</v>
      </c>
      <c r="I506" s="8"/>
      <c r="J506" s="256">
        <v>3</v>
      </c>
      <c r="K506" s="8"/>
    </row>
    <row r="507" spans="1:11" ht="17" customHeight="1" thickBot="1" x14ac:dyDescent="0.4">
      <c r="A507" s="110"/>
      <c r="B507" s="111"/>
      <c r="C507" s="48" t="s">
        <v>112</v>
      </c>
      <c r="D507" s="48" t="s">
        <v>172</v>
      </c>
      <c r="E507" s="2" t="s">
        <v>11</v>
      </c>
      <c r="F507" s="8" t="s">
        <v>21</v>
      </c>
      <c r="G507" s="81">
        <v>24.409461999999998</v>
      </c>
      <c r="H507" s="8">
        <v>620</v>
      </c>
      <c r="I507" s="8"/>
      <c r="J507" s="256">
        <v>0</v>
      </c>
      <c r="K507" s="8" t="s">
        <v>173</v>
      </c>
    </row>
    <row r="508" spans="1:11" ht="17" customHeight="1" thickBot="1" x14ac:dyDescent="0.4">
      <c r="A508" s="110"/>
      <c r="B508" s="111"/>
      <c r="C508" s="48" t="s">
        <v>112</v>
      </c>
      <c r="D508" s="48" t="s">
        <v>172</v>
      </c>
      <c r="E508" s="2" t="s">
        <v>741</v>
      </c>
      <c r="F508" s="8" t="s">
        <v>21</v>
      </c>
      <c r="G508" s="81">
        <f>H508/25.4</f>
        <v>18.779527559055119</v>
      </c>
      <c r="H508" s="8">
        <v>477</v>
      </c>
      <c r="I508" s="8"/>
      <c r="J508" s="256">
        <v>1</v>
      </c>
      <c r="K508" s="8"/>
    </row>
    <row r="509" spans="1:11" ht="17" customHeight="1" thickBot="1" x14ac:dyDescent="0.4">
      <c r="A509" s="110"/>
      <c r="B509" s="111"/>
      <c r="C509" s="48" t="s">
        <v>112</v>
      </c>
      <c r="D509" s="48" t="s">
        <v>172</v>
      </c>
      <c r="E509" s="2" t="s">
        <v>742</v>
      </c>
      <c r="F509" s="8" t="s">
        <v>21</v>
      </c>
      <c r="G509" s="81">
        <f>H509/25.4</f>
        <v>22.244094488188978</v>
      </c>
      <c r="H509" s="8">
        <v>565</v>
      </c>
      <c r="I509" s="8"/>
      <c r="J509" s="256">
        <v>0</v>
      </c>
      <c r="K509" s="8"/>
    </row>
    <row r="510" spans="1:11" ht="17" customHeight="1" thickBot="1" x14ac:dyDescent="0.4">
      <c r="A510" s="110"/>
      <c r="B510" s="111"/>
      <c r="C510" s="48"/>
      <c r="D510" s="48"/>
      <c r="E510" s="2"/>
      <c r="F510" s="8"/>
      <c r="G510" s="81"/>
      <c r="H510" s="8"/>
      <c r="I510" s="8"/>
      <c r="J510" s="255">
        <f>AVERAGE(J506:J509)</f>
        <v>1</v>
      </c>
      <c r="K510" s="8"/>
    </row>
    <row r="511" spans="1:11" ht="17" customHeight="1" thickBot="1" x14ac:dyDescent="0.4">
      <c r="A511" s="117" t="s">
        <v>762</v>
      </c>
      <c r="B511" s="118" t="s">
        <v>32</v>
      </c>
      <c r="C511" s="49" t="s">
        <v>111</v>
      </c>
      <c r="D511" s="49" t="s">
        <v>32</v>
      </c>
      <c r="E511" s="49" t="s">
        <v>1</v>
      </c>
      <c r="F511" s="29" t="s">
        <v>21</v>
      </c>
      <c r="G511" s="88">
        <v>6.0629954000000001</v>
      </c>
      <c r="H511" s="50">
        <v>154</v>
      </c>
      <c r="I511" s="50"/>
      <c r="J511" s="264">
        <v>3</v>
      </c>
      <c r="K511" s="50"/>
    </row>
    <row r="512" spans="1:11" ht="17" customHeight="1" thickBot="1" x14ac:dyDescent="0.4">
      <c r="A512" s="117"/>
      <c r="B512" s="118"/>
      <c r="C512" s="49" t="s">
        <v>111</v>
      </c>
      <c r="D512" s="49" t="s">
        <v>32</v>
      </c>
      <c r="E512" s="49" t="s">
        <v>3</v>
      </c>
      <c r="F512" s="29" t="s">
        <v>21</v>
      </c>
      <c r="G512" s="88">
        <v>11.7716599</v>
      </c>
      <c r="H512" s="50">
        <v>299</v>
      </c>
      <c r="I512" s="50"/>
      <c r="J512" s="264">
        <v>1</v>
      </c>
      <c r="K512" s="50"/>
    </row>
    <row r="513" spans="1:11" ht="17" customHeight="1" thickBot="1" x14ac:dyDescent="0.4">
      <c r="A513" s="117"/>
      <c r="B513" s="118"/>
      <c r="C513" s="49" t="s">
        <v>111</v>
      </c>
      <c r="D513" s="49" t="s">
        <v>32</v>
      </c>
      <c r="E513" s="49" t="s">
        <v>4</v>
      </c>
      <c r="F513" s="29" t="s">
        <v>21</v>
      </c>
      <c r="G513" s="88">
        <v>16.181111099999999</v>
      </c>
      <c r="H513" s="50">
        <v>411</v>
      </c>
      <c r="I513" s="50"/>
      <c r="J513" s="264">
        <v>1</v>
      </c>
      <c r="K513" s="50"/>
    </row>
    <row r="514" spans="1:11" ht="17" customHeight="1" thickBot="1" x14ac:dyDescent="0.4">
      <c r="A514" s="117"/>
      <c r="B514" s="118"/>
      <c r="C514" s="49"/>
      <c r="D514" s="49"/>
      <c r="E514" s="49"/>
      <c r="F514" s="50"/>
      <c r="G514" s="88"/>
      <c r="H514" s="50"/>
      <c r="I514" s="50"/>
      <c r="J514" s="265">
        <f>AVERAGE(J511:J513)</f>
        <v>1.6666666666666667</v>
      </c>
      <c r="K514" s="50"/>
    </row>
    <row r="515" spans="1:11" ht="17" customHeight="1" thickBot="1" x14ac:dyDescent="0.4">
      <c r="A515" s="110"/>
      <c r="B515" s="111" t="s">
        <v>167</v>
      </c>
      <c r="C515" s="48" t="s">
        <v>112</v>
      </c>
      <c r="D515" s="48" t="s">
        <v>167</v>
      </c>
      <c r="E515" s="2" t="s">
        <v>168</v>
      </c>
      <c r="F515" s="8" t="s">
        <v>21</v>
      </c>
      <c r="G515" s="81">
        <v>6.9685077</v>
      </c>
      <c r="H515" s="8">
        <v>177</v>
      </c>
      <c r="I515" s="8"/>
      <c r="J515" s="256">
        <v>3</v>
      </c>
      <c r="K515" s="8" t="s">
        <v>169</v>
      </c>
    </row>
    <row r="516" spans="1:11" ht="17" customHeight="1" thickBot="1" x14ac:dyDescent="0.4">
      <c r="A516" s="110"/>
      <c r="B516" s="111"/>
      <c r="C516" s="48" t="s">
        <v>112</v>
      </c>
      <c r="D516" s="48" t="s">
        <v>167</v>
      </c>
      <c r="E516" s="5" t="s">
        <v>170</v>
      </c>
      <c r="F516" s="9" t="s">
        <v>21</v>
      </c>
      <c r="G516" s="83">
        <v>11.811029999999999</v>
      </c>
      <c r="H516" s="9">
        <v>300</v>
      </c>
      <c r="I516" s="9"/>
      <c r="J516" s="259">
        <v>1</v>
      </c>
      <c r="K516" s="9" t="s">
        <v>171</v>
      </c>
    </row>
    <row r="517" spans="1:11" ht="17" customHeight="1" thickBot="1" x14ac:dyDescent="0.4">
      <c r="A517" s="110"/>
      <c r="B517" s="111"/>
      <c r="C517" s="48"/>
      <c r="D517" s="48"/>
      <c r="E517" s="5"/>
      <c r="F517" s="9"/>
      <c r="G517" s="83"/>
      <c r="H517" s="9"/>
      <c r="I517" s="9"/>
      <c r="J517" s="255">
        <f>AVERAGE(J515:J516)</f>
        <v>2</v>
      </c>
      <c r="K517" s="9"/>
    </row>
    <row r="518" spans="1:11" ht="17" customHeight="1" thickBot="1" x14ac:dyDescent="0.4">
      <c r="A518" s="110"/>
      <c r="B518" s="111" t="s">
        <v>869</v>
      </c>
      <c r="C518" s="48" t="s">
        <v>112</v>
      </c>
      <c r="D518" s="48" t="s">
        <v>164</v>
      </c>
      <c r="E518" s="2" t="s">
        <v>165</v>
      </c>
      <c r="F518" s="8" t="s">
        <v>21</v>
      </c>
      <c r="G518" s="81">
        <v>14.173235999999999</v>
      </c>
      <c r="H518" s="8">
        <v>360</v>
      </c>
      <c r="I518" s="8"/>
      <c r="J518" s="256">
        <v>1</v>
      </c>
      <c r="K518" s="8" t="s">
        <v>166</v>
      </c>
    </row>
    <row r="519" spans="1:11" ht="17" customHeight="1" thickBot="1" x14ac:dyDescent="0.4">
      <c r="A519" s="110"/>
      <c r="B519" s="111"/>
      <c r="C519" s="48" t="s">
        <v>112</v>
      </c>
      <c r="D519" s="48" t="s">
        <v>164</v>
      </c>
      <c r="E519" s="72" t="s">
        <v>186</v>
      </c>
      <c r="F519" s="8" t="s">
        <v>21</v>
      </c>
      <c r="G519" s="81">
        <f>H519/25.4</f>
        <v>23.622047244094489</v>
      </c>
      <c r="H519" s="8">
        <v>600</v>
      </c>
      <c r="I519" s="8"/>
      <c r="J519" s="256">
        <v>0</v>
      </c>
      <c r="K519" s="8"/>
    </row>
    <row r="520" spans="1:11" ht="17" customHeight="1" thickBot="1" x14ac:dyDescent="0.4">
      <c r="A520" s="110"/>
      <c r="B520" s="111"/>
      <c r="C520" s="48"/>
      <c r="D520" s="48"/>
      <c r="E520" s="2"/>
      <c r="F520" s="8"/>
      <c r="G520" s="81"/>
      <c r="H520" s="8"/>
      <c r="I520" s="8"/>
      <c r="J520" s="255">
        <f>AVERAGE(J518:J519)</f>
        <v>0.5</v>
      </c>
      <c r="K520" s="8"/>
    </row>
    <row r="521" spans="1:11" ht="17" customHeight="1" thickBot="1" x14ac:dyDescent="0.4">
      <c r="A521" s="117" t="s">
        <v>762</v>
      </c>
      <c r="B521" s="118" t="s">
        <v>31</v>
      </c>
      <c r="C521" s="47" t="s">
        <v>111</v>
      </c>
      <c r="D521" s="47" t="s">
        <v>31</v>
      </c>
      <c r="E521" s="21" t="s">
        <v>3</v>
      </c>
      <c r="F521" s="22" t="s">
        <v>21</v>
      </c>
      <c r="G521" s="80">
        <v>11.7716599</v>
      </c>
      <c r="H521" s="24">
        <v>299</v>
      </c>
      <c r="I521" s="24"/>
      <c r="J521" s="254">
        <v>1</v>
      </c>
      <c r="K521" s="24"/>
    </row>
    <row r="522" spans="1:11" ht="17" customHeight="1" thickBot="1" x14ac:dyDescent="0.4">
      <c r="A522" s="117"/>
      <c r="B522" s="118"/>
      <c r="C522" s="47" t="s">
        <v>111</v>
      </c>
      <c r="D522" s="47" t="s">
        <v>31</v>
      </c>
      <c r="E522" s="21" t="s">
        <v>2</v>
      </c>
      <c r="F522" s="22" t="s">
        <v>21</v>
      </c>
      <c r="G522" s="80">
        <v>32.913403599999995</v>
      </c>
      <c r="H522" s="24">
        <v>836</v>
      </c>
      <c r="I522" s="24"/>
      <c r="J522" s="254">
        <v>0</v>
      </c>
      <c r="K522" s="24"/>
    </row>
    <row r="523" spans="1:11" ht="17" customHeight="1" thickBot="1" x14ac:dyDescent="0.4">
      <c r="A523" s="117"/>
      <c r="B523" s="118"/>
      <c r="C523" s="47" t="s">
        <v>111</v>
      </c>
      <c r="D523" s="47" t="s">
        <v>31</v>
      </c>
      <c r="E523" s="21" t="s">
        <v>15</v>
      </c>
      <c r="F523" s="22" t="s">
        <v>21</v>
      </c>
      <c r="G523" s="80">
        <v>47.7559313</v>
      </c>
      <c r="H523" s="24">
        <v>1213</v>
      </c>
      <c r="I523" s="24"/>
      <c r="J523" s="254">
        <v>0</v>
      </c>
      <c r="K523" s="24"/>
    </row>
    <row r="524" spans="1:11" ht="17" customHeight="1" thickBot="1" x14ac:dyDescent="0.4">
      <c r="A524" s="117"/>
      <c r="B524" s="118"/>
      <c r="C524" s="47"/>
      <c r="D524" s="47"/>
      <c r="E524" s="21"/>
      <c r="F524" s="22"/>
      <c r="G524" s="80"/>
      <c r="H524" s="24"/>
      <c r="I524" s="24"/>
      <c r="J524" s="255">
        <f>AVERAGE(J521:J523)</f>
        <v>0.33333333333333331</v>
      </c>
      <c r="K524" s="24"/>
    </row>
    <row r="525" spans="1:11" ht="17" customHeight="1" thickBot="1" x14ac:dyDescent="0.4">
      <c r="A525" s="110"/>
      <c r="B525" s="111" t="s">
        <v>870</v>
      </c>
      <c r="C525" s="48" t="s">
        <v>112</v>
      </c>
      <c r="D525" s="48" t="s">
        <v>160</v>
      </c>
      <c r="E525" s="5" t="s">
        <v>11</v>
      </c>
      <c r="F525" s="9" t="s">
        <v>21</v>
      </c>
      <c r="G525" s="83">
        <v>24.409461999999998</v>
      </c>
      <c r="H525" s="9">
        <v>620</v>
      </c>
      <c r="I525" s="9"/>
      <c r="J525" s="259">
        <v>0</v>
      </c>
      <c r="K525" s="9" t="s">
        <v>163</v>
      </c>
    </row>
    <row r="526" spans="1:11" ht="17" customHeight="1" thickBot="1" x14ac:dyDescent="0.4">
      <c r="A526" s="110"/>
      <c r="B526" s="111"/>
      <c r="C526" s="48" t="s">
        <v>112</v>
      </c>
      <c r="D526" s="48" t="s">
        <v>160</v>
      </c>
      <c r="E526" s="2" t="s">
        <v>161</v>
      </c>
      <c r="F526" s="8" t="s">
        <v>21</v>
      </c>
      <c r="G526" s="81">
        <v>31.968521199999998</v>
      </c>
      <c r="H526" s="8">
        <v>812</v>
      </c>
      <c r="I526" s="8"/>
      <c r="J526" s="256">
        <v>0</v>
      </c>
      <c r="K526" s="8" t="s">
        <v>162</v>
      </c>
    </row>
    <row r="527" spans="1:11" ht="17" customHeight="1" thickBot="1" x14ac:dyDescent="0.4">
      <c r="A527" s="110"/>
      <c r="B527" s="111"/>
      <c r="C527" s="48"/>
      <c r="D527" s="48"/>
      <c r="E527" s="2"/>
      <c r="F527" s="8"/>
      <c r="G527" s="81"/>
      <c r="H527" s="8"/>
      <c r="I527" s="8"/>
      <c r="J527" s="255">
        <f>AVERAGE(J525:J526)</f>
        <v>0</v>
      </c>
      <c r="K527" s="8"/>
    </row>
    <row r="528" spans="1:11" ht="17" customHeight="1" thickBot="1" x14ac:dyDescent="0.4">
      <c r="A528" s="117" t="s">
        <v>762</v>
      </c>
      <c r="B528" s="118" t="s">
        <v>898</v>
      </c>
      <c r="C528" s="49" t="s">
        <v>111</v>
      </c>
      <c r="D528" s="49" t="s">
        <v>30</v>
      </c>
      <c r="E528" s="26" t="s">
        <v>3</v>
      </c>
      <c r="F528" s="29" t="s">
        <v>21</v>
      </c>
      <c r="G528" s="82">
        <v>11.7716599</v>
      </c>
      <c r="H528" s="28">
        <v>299</v>
      </c>
      <c r="I528" s="28"/>
      <c r="J528" s="257">
        <v>1</v>
      </c>
      <c r="K528" s="28"/>
    </row>
    <row r="529" spans="1:11" ht="17" customHeight="1" thickBot="1" x14ac:dyDescent="0.4">
      <c r="A529" s="117"/>
      <c r="B529" s="118"/>
      <c r="C529" s="49" t="s">
        <v>111</v>
      </c>
      <c r="D529" s="49" t="s">
        <v>30</v>
      </c>
      <c r="E529" s="26" t="s">
        <v>6</v>
      </c>
      <c r="F529" s="29" t="s">
        <v>21</v>
      </c>
      <c r="G529" s="82">
        <v>29.6850554</v>
      </c>
      <c r="H529" s="28">
        <v>754</v>
      </c>
      <c r="I529" s="28"/>
      <c r="J529" s="257">
        <v>0</v>
      </c>
      <c r="K529" s="28"/>
    </row>
    <row r="530" spans="1:11" ht="17" customHeight="1" thickBot="1" x14ac:dyDescent="0.4">
      <c r="A530" s="117"/>
      <c r="B530" s="118"/>
      <c r="C530" s="49" t="s">
        <v>111</v>
      </c>
      <c r="D530" s="49" t="s">
        <v>30</v>
      </c>
      <c r="E530" s="26" t="s">
        <v>12</v>
      </c>
      <c r="F530" s="29" t="s">
        <v>21</v>
      </c>
      <c r="G530" s="82">
        <v>40.787423599999997</v>
      </c>
      <c r="H530" s="28">
        <v>1036</v>
      </c>
      <c r="I530" s="28"/>
      <c r="J530" s="257">
        <v>0</v>
      </c>
      <c r="K530" s="28"/>
    </row>
    <row r="531" spans="1:11" ht="17" customHeight="1" thickBot="1" x14ac:dyDescent="0.4">
      <c r="A531" s="117"/>
      <c r="B531" s="118"/>
      <c r="C531" s="49"/>
      <c r="D531" s="49"/>
      <c r="E531" s="26"/>
      <c r="F531" s="29"/>
      <c r="G531" s="82"/>
      <c r="H531" s="28"/>
      <c r="I531" s="28"/>
      <c r="J531" s="255">
        <f>AVERAGE(J528:J530)</f>
        <v>0.33333333333333331</v>
      </c>
      <c r="K531" s="28"/>
    </row>
    <row r="532" spans="1:11" ht="17" customHeight="1" thickBot="1" x14ac:dyDescent="0.4">
      <c r="A532" s="110"/>
      <c r="B532" s="111" t="s">
        <v>871</v>
      </c>
      <c r="C532" s="48" t="s">
        <v>112</v>
      </c>
      <c r="D532" s="48" t="s">
        <v>157</v>
      </c>
      <c r="E532" s="2" t="s">
        <v>61</v>
      </c>
      <c r="F532" s="8" t="s">
        <v>21</v>
      </c>
      <c r="G532" s="81">
        <v>11.299218699999999</v>
      </c>
      <c r="H532" s="8">
        <v>287</v>
      </c>
      <c r="I532" s="8"/>
      <c r="J532" s="256">
        <v>3</v>
      </c>
      <c r="K532" s="8" t="s">
        <v>158</v>
      </c>
    </row>
    <row r="533" spans="1:11" ht="17" customHeight="1" thickBot="1" x14ac:dyDescent="0.4">
      <c r="A533" s="110"/>
      <c r="B533" s="111"/>
      <c r="C533" s="48" t="s">
        <v>112</v>
      </c>
      <c r="D533" s="48" t="s">
        <v>157</v>
      </c>
      <c r="E533" s="5" t="s">
        <v>61</v>
      </c>
      <c r="F533" s="9" t="s">
        <v>27</v>
      </c>
      <c r="G533" s="83">
        <v>11.299218699999999</v>
      </c>
      <c r="H533" s="9">
        <v>287</v>
      </c>
      <c r="I533" s="9"/>
      <c r="J533" s="259">
        <v>3</v>
      </c>
      <c r="K533" s="9" t="s">
        <v>159</v>
      </c>
    </row>
    <row r="534" spans="1:11" ht="17" customHeight="1" thickBot="1" x14ac:dyDescent="0.4">
      <c r="A534" s="110"/>
      <c r="B534" s="111"/>
      <c r="C534" s="48"/>
      <c r="D534" s="48"/>
      <c r="E534" s="5"/>
      <c r="F534" s="9"/>
      <c r="G534" s="83"/>
      <c r="H534" s="9"/>
      <c r="I534" s="9"/>
      <c r="J534" s="255">
        <f>AVERAGE(J532:J533)</f>
        <v>3</v>
      </c>
      <c r="K534" s="9"/>
    </row>
    <row r="535" spans="1:11" ht="17" customHeight="1" thickBot="1" x14ac:dyDescent="0.4">
      <c r="A535" s="110"/>
      <c r="B535" s="111" t="s">
        <v>872</v>
      </c>
      <c r="C535" s="47" t="s">
        <v>112</v>
      </c>
      <c r="D535" s="47" t="s">
        <v>155</v>
      </c>
      <c r="E535" s="21" t="s">
        <v>11</v>
      </c>
      <c r="F535" s="22" t="s">
        <v>21</v>
      </c>
      <c r="G535" s="80">
        <v>24.409461999999998</v>
      </c>
      <c r="H535" s="24">
        <v>620</v>
      </c>
      <c r="I535" s="24"/>
      <c r="J535" s="254">
        <v>0</v>
      </c>
      <c r="K535" s="24"/>
    </row>
    <row r="536" spans="1:11" ht="17" customHeight="1" thickBot="1" x14ac:dyDescent="0.4">
      <c r="A536" s="110"/>
      <c r="B536" s="111"/>
      <c r="C536" s="47" t="s">
        <v>112</v>
      </c>
      <c r="D536" s="47" t="s">
        <v>155</v>
      </c>
      <c r="E536" s="21" t="s">
        <v>156</v>
      </c>
      <c r="F536" s="22" t="s">
        <v>21</v>
      </c>
      <c r="G536" s="80">
        <v>30.944898599999998</v>
      </c>
      <c r="H536" s="24">
        <v>786</v>
      </c>
      <c r="I536" s="24"/>
      <c r="J536" s="254">
        <v>0</v>
      </c>
      <c r="K536" s="24"/>
    </row>
    <row r="537" spans="1:11" ht="17" customHeight="1" thickBot="1" x14ac:dyDescent="0.4">
      <c r="A537" s="110"/>
      <c r="B537" s="111"/>
      <c r="C537" s="47" t="s">
        <v>112</v>
      </c>
      <c r="D537" s="47" t="s">
        <v>155</v>
      </c>
      <c r="E537" s="21" t="s">
        <v>28</v>
      </c>
      <c r="F537" s="22" t="s">
        <v>21</v>
      </c>
      <c r="G537" s="80">
        <v>38.031516599999996</v>
      </c>
      <c r="H537" s="24">
        <v>966</v>
      </c>
      <c r="I537" s="24"/>
      <c r="J537" s="254">
        <v>0</v>
      </c>
      <c r="K537" s="24"/>
    </row>
    <row r="538" spans="1:11" ht="17" customHeight="1" thickBot="1" x14ac:dyDescent="0.4">
      <c r="A538" s="110"/>
      <c r="B538" s="111"/>
      <c r="C538" s="47" t="s">
        <v>112</v>
      </c>
      <c r="D538" s="47" t="s">
        <v>155</v>
      </c>
      <c r="E538" s="21" t="s">
        <v>15</v>
      </c>
      <c r="F538" s="22" t="s">
        <v>21</v>
      </c>
      <c r="G538" s="80">
        <v>38.188997000000001</v>
      </c>
      <c r="H538" s="24">
        <v>970</v>
      </c>
      <c r="I538" s="24"/>
      <c r="J538" s="254">
        <v>0</v>
      </c>
      <c r="K538" s="24"/>
    </row>
    <row r="539" spans="1:11" ht="17" customHeight="1" thickBot="1" x14ac:dyDescent="0.4">
      <c r="A539" s="110"/>
      <c r="B539" s="111"/>
      <c r="C539" s="47"/>
      <c r="D539" s="47"/>
      <c r="E539" s="21"/>
      <c r="F539" s="22"/>
      <c r="G539" s="80"/>
      <c r="H539" s="24"/>
      <c r="I539" s="24"/>
      <c r="J539" s="255">
        <f>AVERAGE(J535:J538)</f>
        <v>0</v>
      </c>
      <c r="K539" s="24"/>
    </row>
    <row r="540" spans="1:11" ht="17" customHeight="1" thickBot="1" x14ac:dyDescent="0.4">
      <c r="A540" s="97"/>
      <c r="B540" s="98" t="s">
        <v>771</v>
      </c>
      <c r="C540" s="48" t="s">
        <v>607</v>
      </c>
      <c r="D540" s="48" t="s">
        <v>642</v>
      </c>
      <c r="E540" s="2" t="s">
        <v>643</v>
      </c>
      <c r="F540" s="10" t="s">
        <v>21</v>
      </c>
      <c r="G540" s="81">
        <v>6.2598458999999993</v>
      </c>
      <c r="H540" s="8">
        <v>159</v>
      </c>
      <c r="I540" s="8"/>
      <c r="J540" s="256">
        <v>3</v>
      </c>
      <c r="K540" s="8"/>
    </row>
    <row r="541" spans="1:11" ht="17" customHeight="1" thickBot="1" x14ac:dyDescent="0.4">
      <c r="A541" s="97"/>
      <c r="B541" s="98"/>
      <c r="C541" s="48" t="s">
        <v>607</v>
      </c>
      <c r="D541" s="48" t="s">
        <v>642</v>
      </c>
      <c r="E541" s="5" t="s">
        <v>644</v>
      </c>
      <c r="F541" s="11" t="s">
        <v>21</v>
      </c>
      <c r="G541" s="83">
        <v>12.4409516</v>
      </c>
      <c r="H541" s="9">
        <v>316</v>
      </c>
      <c r="I541" s="9"/>
      <c r="J541" s="259">
        <v>1</v>
      </c>
      <c r="K541" s="9"/>
    </row>
    <row r="542" spans="1:11" ht="17" customHeight="1" thickBot="1" x14ac:dyDescent="0.4">
      <c r="A542" s="97"/>
      <c r="B542" s="98"/>
      <c r="C542" s="48"/>
      <c r="D542" s="48"/>
      <c r="E542" s="5"/>
      <c r="F542" s="11"/>
      <c r="G542" s="83"/>
      <c r="H542" s="9"/>
      <c r="I542" s="9"/>
      <c r="J542" s="255">
        <f>AVERAGE(J540:J541)</f>
        <v>2</v>
      </c>
      <c r="K542" s="9"/>
    </row>
    <row r="543" spans="1:11" ht="17" customHeight="1" thickBot="1" x14ac:dyDescent="0.4">
      <c r="A543" s="110"/>
      <c r="B543" s="111" t="s">
        <v>873</v>
      </c>
      <c r="C543" s="49" t="s">
        <v>112</v>
      </c>
      <c r="D543" s="49" t="s">
        <v>153</v>
      </c>
      <c r="E543" s="26" t="s">
        <v>63</v>
      </c>
      <c r="F543" s="29" t="s">
        <v>21</v>
      </c>
      <c r="G543" s="82">
        <v>3.3464584999999998</v>
      </c>
      <c r="H543" s="28">
        <v>85</v>
      </c>
      <c r="I543" s="28"/>
      <c r="J543" s="257">
        <v>3</v>
      </c>
      <c r="K543" s="28"/>
    </row>
    <row r="544" spans="1:11" ht="17" customHeight="1" thickBot="1" x14ac:dyDescent="0.4">
      <c r="A544" s="110"/>
      <c r="B544" s="111"/>
      <c r="C544" s="49" t="s">
        <v>112</v>
      </c>
      <c r="D544" s="49" t="s">
        <v>153</v>
      </c>
      <c r="E544" s="26" t="s">
        <v>154</v>
      </c>
      <c r="F544" s="29" t="s">
        <v>21</v>
      </c>
      <c r="G544" s="82">
        <v>10.000005399999999</v>
      </c>
      <c r="H544" s="28">
        <v>254</v>
      </c>
      <c r="I544" s="28"/>
      <c r="J544" s="257">
        <v>3</v>
      </c>
      <c r="K544" s="28"/>
    </row>
    <row r="545" spans="1:11" ht="17" customHeight="1" thickBot="1" x14ac:dyDescent="0.4">
      <c r="A545" s="110"/>
      <c r="B545" s="111"/>
      <c r="C545" s="49" t="s">
        <v>112</v>
      </c>
      <c r="D545" s="49" t="s">
        <v>153</v>
      </c>
      <c r="E545" s="26" t="s">
        <v>61</v>
      </c>
      <c r="F545" s="29" t="s">
        <v>21</v>
      </c>
      <c r="G545" s="82">
        <v>11.299218699999999</v>
      </c>
      <c r="H545" s="28">
        <v>287</v>
      </c>
      <c r="I545" s="28"/>
      <c r="J545" s="257">
        <v>3</v>
      </c>
      <c r="K545" s="28"/>
    </row>
    <row r="546" spans="1:11" ht="17" customHeight="1" thickBot="1" x14ac:dyDescent="0.4">
      <c r="A546" s="110"/>
      <c r="B546" s="111"/>
      <c r="C546" s="49"/>
      <c r="D546" s="49"/>
      <c r="E546" s="26"/>
      <c r="F546" s="29"/>
      <c r="G546" s="82"/>
      <c r="H546" s="28"/>
      <c r="I546" s="28"/>
      <c r="J546" s="255">
        <f>AVERAGE(J543:J545)</f>
        <v>3</v>
      </c>
      <c r="K546" s="28"/>
    </row>
    <row r="547" spans="1:11" ht="17" customHeight="1" thickBot="1" x14ac:dyDescent="0.4">
      <c r="A547" s="110"/>
      <c r="B547" s="111" t="s">
        <v>874</v>
      </c>
      <c r="C547" s="48" t="s">
        <v>112</v>
      </c>
      <c r="D547" s="48" t="s">
        <v>145</v>
      </c>
      <c r="E547" s="5" t="s">
        <v>148</v>
      </c>
      <c r="F547" s="9" t="s">
        <v>21</v>
      </c>
      <c r="G547" s="83">
        <v>5.9842551999999998</v>
      </c>
      <c r="H547" s="9">
        <v>152</v>
      </c>
      <c r="I547" s="9"/>
      <c r="J547" s="259">
        <v>3</v>
      </c>
      <c r="K547" s="9" t="s">
        <v>149</v>
      </c>
    </row>
    <row r="548" spans="1:11" ht="17" customHeight="1" thickBot="1" x14ac:dyDescent="0.4">
      <c r="A548" s="110"/>
      <c r="B548" s="111"/>
      <c r="C548" s="48" t="s">
        <v>112</v>
      </c>
      <c r="D548" s="48" t="s">
        <v>145</v>
      </c>
      <c r="E548" s="2" t="s">
        <v>150</v>
      </c>
      <c r="F548" s="8" t="s">
        <v>21</v>
      </c>
      <c r="G548" s="81">
        <v>10.000005399999999</v>
      </c>
      <c r="H548" s="8">
        <v>254</v>
      </c>
      <c r="I548" s="8"/>
      <c r="J548" s="256">
        <v>3</v>
      </c>
      <c r="K548" s="8" t="s">
        <v>151</v>
      </c>
    </row>
    <row r="549" spans="1:11" ht="17" customHeight="1" thickBot="1" x14ac:dyDescent="0.4">
      <c r="A549" s="110"/>
      <c r="B549" s="111"/>
      <c r="C549" s="48" t="s">
        <v>112</v>
      </c>
      <c r="D549" s="48" t="s">
        <v>145</v>
      </c>
      <c r="E549" s="5" t="s">
        <v>61</v>
      </c>
      <c r="F549" s="9" t="s">
        <v>21</v>
      </c>
      <c r="G549" s="83">
        <v>11.299218699999999</v>
      </c>
      <c r="H549" s="9">
        <v>287</v>
      </c>
      <c r="I549" s="9"/>
      <c r="J549" s="259">
        <v>3</v>
      </c>
      <c r="K549" s="9" t="s">
        <v>152</v>
      </c>
    </row>
    <row r="550" spans="1:11" ht="17" customHeight="1" thickBot="1" x14ac:dyDescent="0.4">
      <c r="A550" s="110"/>
      <c r="B550" s="111"/>
      <c r="C550" s="48" t="s">
        <v>112</v>
      </c>
      <c r="D550" s="48" t="s">
        <v>145</v>
      </c>
      <c r="E550" s="2" t="s">
        <v>146</v>
      </c>
      <c r="F550" s="8" t="s">
        <v>21</v>
      </c>
      <c r="G550" s="81">
        <v>16.2992214</v>
      </c>
      <c r="H550" s="8">
        <v>414</v>
      </c>
      <c r="I550" s="8"/>
      <c r="J550" s="256">
        <v>1</v>
      </c>
      <c r="K550" s="8" t="s">
        <v>147</v>
      </c>
    </row>
    <row r="551" spans="1:11" ht="17" customHeight="1" thickBot="1" x14ac:dyDescent="0.4">
      <c r="A551" s="110"/>
      <c r="B551" s="111"/>
      <c r="C551" s="48"/>
      <c r="D551" s="48"/>
      <c r="E551" s="2"/>
      <c r="F551" s="8"/>
      <c r="G551" s="81"/>
      <c r="H551" s="8"/>
      <c r="I551" s="8"/>
      <c r="J551" s="255">
        <f>AVERAGE(J547:J550)</f>
        <v>2.5</v>
      </c>
      <c r="K551" s="8"/>
    </row>
    <row r="552" spans="1:11" ht="17" customHeight="1" thickBot="1" x14ac:dyDescent="0.4">
      <c r="A552" s="110"/>
      <c r="B552" s="111" t="s">
        <v>875</v>
      </c>
      <c r="C552" s="47" t="s">
        <v>112</v>
      </c>
      <c r="D552" s="47" t="s">
        <v>141</v>
      </c>
      <c r="E552" s="21" t="s">
        <v>61</v>
      </c>
      <c r="F552" s="24" t="s">
        <v>84</v>
      </c>
      <c r="G552" s="80">
        <v>11.692919699999999</v>
      </c>
      <c r="H552" s="24">
        <v>297</v>
      </c>
      <c r="I552" s="24"/>
      <c r="J552" s="254">
        <v>1</v>
      </c>
      <c r="K552" s="24" t="s">
        <v>144</v>
      </c>
    </row>
    <row r="553" spans="1:11" ht="17" customHeight="1" thickBot="1" x14ac:dyDescent="0.4">
      <c r="A553" s="110"/>
      <c r="B553" s="111"/>
      <c r="C553" s="47" t="s">
        <v>112</v>
      </c>
      <c r="D553" s="47" t="s">
        <v>141</v>
      </c>
      <c r="E553" s="21" t="s">
        <v>3</v>
      </c>
      <c r="F553" s="24" t="s">
        <v>21</v>
      </c>
      <c r="G553" s="80">
        <v>17.716545</v>
      </c>
      <c r="H553" s="24">
        <v>450</v>
      </c>
      <c r="I553" s="24"/>
      <c r="J553" s="254">
        <v>1</v>
      </c>
      <c r="K553" s="24" t="s">
        <v>142</v>
      </c>
    </row>
    <row r="554" spans="1:11" ht="17" customHeight="1" thickBot="1" x14ac:dyDescent="0.4">
      <c r="A554" s="110"/>
      <c r="B554" s="111"/>
      <c r="C554" s="47" t="s">
        <v>112</v>
      </c>
      <c r="D554" s="47" t="s">
        <v>141</v>
      </c>
      <c r="E554" s="21" t="s">
        <v>2</v>
      </c>
      <c r="F554" s="24" t="s">
        <v>21</v>
      </c>
      <c r="G554" s="80">
        <v>20.393711799999998</v>
      </c>
      <c r="H554" s="24">
        <v>836</v>
      </c>
      <c r="I554" s="24"/>
      <c r="J554" s="254">
        <v>0</v>
      </c>
      <c r="K554" s="24" t="s">
        <v>143</v>
      </c>
    </row>
    <row r="555" spans="1:11" ht="17" customHeight="1" thickBot="1" x14ac:dyDescent="0.4">
      <c r="A555" s="110"/>
      <c r="B555" s="111"/>
      <c r="C555" s="47"/>
      <c r="D555" s="47"/>
      <c r="E555" s="21"/>
      <c r="F555" s="24"/>
      <c r="G555" s="80"/>
      <c r="H555" s="24"/>
      <c r="I555" s="24"/>
      <c r="J555" s="255">
        <f>AVERAGE(J552:J554)</f>
        <v>0.66666666666666663</v>
      </c>
      <c r="K555" s="24"/>
    </row>
    <row r="556" spans="1:11" ht="17" customHeight="1" thickBot="1" x14ac:dyDescent="0.4">
      <c r="A556" s="97" t="s">
        <v>762</v>
      </c>
      <c r="B556" s="98" t="s">
        <v>772</v>
      </c>
      <c r="C556" s="48" t="s">
        <v>607</v>
      </c>
      <c r="D556" s="48" t="s">
        <v>639</v>
      </c>
      <c r="E556" s="2" t="s">
        <v>78</v>
      </c>
      <c r="F556" s="10" t="s">
        <v>27</v>
      </c>
      <c r="G556" s="90">
        <v>11.299218699999999</v>
      </c>
      <c r="H556" s="10">
        <v>287</v>
      </c>
      <c r="I556" s="10"/>
      <c r="J556" s="263">
        <v>3</v>
      </c>
      <c r="K556" s="8" t="s">
        <v>640</v>
      </c>
    </row>
    <row r="557" spans="1:11" ht="17" customHeight="1" thickBot="1" x14ac:dyDescent="0.4">
      <c r="A557" s="97"/>
      <c r="B557" s="98"/>
      <c r="C557" s="48" t="s">
        <v>607</v>
      </c>
      <c r="D557" s="48" t="s">
        <v>639</v>
      </c>
      <c r="E557" s="2" t="s">
        <v>631</v>
      </c>
      <c r="F557" s="10"/>
      <c r="G557" s="81">
        <v>19.448829399999997</v>
      </c>
      <c r="H557" s="8">
        <v>494</v>
      </c>
      <c r="I557" s="8"/>
      <c r="J557" s="256">
        <v>1</v>
      </c>
      <c r="K557" s="8"/>
    </row>
    <row r="558" spans="1:11" ht="17" customHeight="1" thickBot="1" x14ac:dyDescent="0.4">
      <c r="A558" s="97"/>
      <c r="B558" s="98"/>
      <c r="C558" s="48" t="s">
        <v>607</v>
      </c>
      <c r="D558" s="48" t="s">
        <v>639</v>
      </c>
      <c r="E558" s="5" t="s">
        <v>641</v>
      </c>
      <c r="F558" s="11"/>
      <c r="G558" s="83">
        <v>26.023636099999997</v>
      </c>
      <c r="H558" s="9">
        <v>661</v>
      </c>
      <c r="I558" s="9"/>
      <c r="J558" s="259">
        <v>0</v>
      </c>
      <c r="K558" s="9"/>
    </row>
    <row r="559" spans="1:11" ht="17" customHeight="1" thickBot="1" x14ac:dyDescent="0.4">
      <c r="A559" s="97"/>
      <c r="B559" s="98"/>
      <c r="C559" s="48"/>
      <c r="D559" s="48"/>
      <c r="E559" s="5"/>
      <c r="F559" s="11"/>
      <c r="G559" s="83"/>
      <c r="H559" s="9"/>
      <c r="I559" s="9"/>
      <c r="J559" s="255">
        <f>AVERAGE(J556:J558)</f>
        <v>1.3333333333333333</v>
      </c>
      <c r="K559" s="9"/>
    </row>
    <row r="560" spans="1:11" ht="17" customHeight="1" thickBot="1" x14ac:dyDescent="0.4">
      <c r="A560" s="106"/>
      <c r="B560" s="107" t="s">
        <v>834</v>
      </c>
      <c r="C560" s="49" t="s">
        <v>318</v>
      </c>
      <c r="D560" s="49" t="s">
        <v>330</v>
      </c>
      <c r="E560" s="26" t="s">
        <v>334</v>
      </c>
      <c r="F560" s="29" t="s">
        <v>21</v>
      </c>
      <c r="G560" s="82">
        <v>13.779534999999999</v>
      </c>
      <c r="H560" s="28">
        <v>350</v>
      </c>
      <c r="I560" s="28"/>
      <c r="J560" s="257">
        <v>1</v>
      </c>
      <c r="K560" s="28"/>
    </row>
    <row r="561" spans="1:11" ht="17" customHeight="1" thickBot="1" x14ac:dyDescent="0.4">
      <c r="A561" s="106"/>
      <c r="B561" s="107"/>
      <c r="C561" s="49" t="s">
        <v>318</v>
      </c>
      <c r="D561" s="49" t="s">
        <v>330</v>
      </c>
      <c r="E561" s="26" t="s">
        <v>331</v>
      </c>
      <c r="F561" s="29" t="s">
        <v>27</v>
      </c>
      <c r="G561" s="82">
        <v>16.2992214</v>
      </c>
      <c r="H561" s="28">
        <v>414</v>
      </c>
      <c r="I561" s="28"/>
      <c r="J561" s="257">
        <v>1</v>
      </c>
      <c r="K561" s="28"/>
    </row>
    <row r="562" spans="1:11" ht="17" customHeight="1" thickBot="1" x14ac:dyDescent="0.4">
      <c r="A562" s="106"/>
      <c r="B562" s="107"/>
      <c r="C562" s="49" t="s">
        <v>318</v>
      </c>
      <c r="D562" s="49" t="s">
        <v>330</v>
      </c>
      <c r="E562" s="26" t="s">
        <v>332</v>
      </c>
      <c r="F562" s="29" t="s">
        <v>21</v>
      </c>
      <c r="G562" s="82">
        <v>20.1181211</v>
      </c>
      <c r="H562" s="28">
        <v>511</v>
      </c>
      <c r="I562" s="28"/>
      <c r="J562" s="257">
        <v>0</v>
      </c>
      <c r="K562" s="28"/>
    </row>
    <row r="563" spans="1:11" ht="17" customHeight="1" thickBot="1" x14ac:dyDescent="0.4">
      <c r="A563" s="106"/>
      <c r="B563" s="107"/>
      <c r="C563" s="49" t="s">
        <v>318</v>
      </c>
      <c r="D563" s="49" t="s">
        <v>330</v>
      </c>
      <c r="E563" s="26" t="s">
        <v>333</v>
      </c>
      <c r="F563" s="29" t="s">
        <v>21</v>
      </c>
      <c r="G563" s="82">
        <v>25.826785599999997</v>
      </c>
      <c r="H563" s="28">
        <v>656</v>
      </c>
      <c r="I563" s="28"/>
      <c r="J563" s="257">
        <v>0</v>
      </c>
      <c r="K563" s="28"/>
    </row>
    <row r="564" spans="1:11" ht="17" customHeight="1" thickBot="1" x14ac:dyDescent="0.4">
      <c r="A564" s="106"/>
      <c r="B564" s="107"/>
      <c r="C564" s="49"/>
      <c r="D564" s="49"/>
      <c r="E564" s="26"/>
      <c r="F564" s="29"/>
      <c r="G564" s="82"/>
      <c r="H564" s="28"/>
      <c r="I564" s="28"/>
      <c r="J564" s="255">
        <f>AVERAGE(J560:J563)</f>
        <v>0.5</v>
      </c>
      <c r="K564" s="28"/>
    </row>
    <row r="565" spans="1:11" ht="17" customHeight="1" thickBot="1" x14ac:dyDescent="0.4">
      <c r="A565" s="116" t="s">
        <v>762</v>
      </c>
      <c r="B565" s="111" t="s">
        <v>876</v>
      </c>
      <c r="C565" s="48" t="s">
        <v>112</v>
      </c>
      <c r="D565" s="48" t="s">
        <v>136</v>
      </c>
      <c r="E565" s="2" t="s">
        <v>139</v>
      </c>
      <c r="F565" s="10"/>
      <c r="G565" s="81">
        <v>11.299218699999999</v>
      </c>
      <c r="H565" s="8">
        <v>287</v>
      </c>
      <c r="I565" s="8"/>
      <c r="J565" s="256">
        <v>3</v>
      </c>
      <c r="K565" s="8"/>
    </row>
    <row r="566" spans="1:11" ht="17" customHeight="1" thickBot="1" x14ac:dyDescent="0.4">
      <c r="A566" s="116"/>
      <c r="B566" s="111"/>
      <c r="C566" s="48" t="s">
        <v>112</v>
      </c>
      <c r="D566" s="48" t="s">
        <v>136</v>
      </c>
      <c r="E566" s="5" t="s">
        <v>140</v>
      </c>
      <c r="F566" s="11"/>
      <c r="G566" s="83">
        <v>15.000008099999999</v>
      </c>
      <c r="H566" s="9">
        <v>381</v>
      </c>
      <c r="I566" s="9"/>
      <c r="J566" s="259">
        <v>1</v>
      </c>
      <c r="K566" s="9"/>
    </row>
    <row r="567" spans="1:11" ht="17" customHeight="1" thickBot="1" x14ac:dyDescent="0.4">
      <c r="A567" s="116"/>
      <c r="B567" s="111"/>
      <c r="C567" s="48" t="s">
        <v>112</v>
      </c>
      <c r="D567" s="48" t="s">
        <v>136</v>
      </c>
      <c r="E567" s="5" t="s">
        <v>138</v>
      </c>
      <c r="F567" s="11"/>
      <c r="G567" s="83">
        <v>16.023630699999998</v>
      </c>
      <c r="H567" s="9">
        <v>407</v>
      </c>
      <c r="I567" s="9"/>
      <c r="J567" s="259">
        <v>1</v>
      </c>
      <c r="K567" s="9"/>
    </row>
    <row r="568" spans="1:11" ht="17" customHeight="1" thickBot="1" x14ac:dyDescent="0.4">
      <c r="A568" s="116"/>
      <c r="B568" s="111"/>
      <c r="C568" s="48" t="s">
        <v>112</v>
      </c>
      <c r="D568" s="48" t="s">
        <v>136</v>
      </c>
      <c r="E568" s="2" t="s">
        <v>137</v>
      </c>
      <c r="F568" s="10"/>
      <c r="G568" s="81">
        <v>17.716545</v>
      </c>
      <c r="H568" s="8">
        <v>450</v>
      </c>
      <c r="I568" s="8"/>
      <c r="J568" s="256">
        <v>1</v>
      </c>
      <c r="K568" s="8"/>
    </row>
    <row r="569" spans="1:11" ht="17" customHeight="1" thickBot="1" x14ac:dyDescent="0.4">
      <c r="A569" s="116"/>
      <c r="B569" s="111"/>
      <c r="C569" s="48"/>
      <c r="D569" s="48"/>
      <c r="E569" s="2"/>
      <c r="F569" s="10"/>
      <c r="G569" s="81"/>
      <c r="H569" s="8"/>
      <c r="I569" s="8"/>
      <c r="J569" s="255">
        <f>AVERAGE(J565:J568)</f>
        <v>1.5</v>
      </c>
      <c r="K569" s="8"/>
    </row>
    <row r="570" spans="1:11" ht="17" customHeight="1" thickBot="1" x14ac:dyDescent="0.4">
      <c r="A570" s="110"/>
      <c r="B570" s="111" t="s">
        <v>877</v>
      </c>
      <c r="C570" s="47" t="s">
        <v>112</v>
      </c>
      <c r="D570" s="47" t="s">
        <v>131</v>
      </c>
      <c r="E570" s="21" t="s">
        <v>132</v>
      </c>
      <c r="F570" s="24" t="s">
        <v>27</v>
      </c>
      <c r="G570" s="80">
        <v>11.299218699999999</v>
      </c>
      <c r="H570" s="24">
        <v>287</v>
      </c>
      <c r="I570" s="24"/>
      <c r="J570" s="254">
        <v>3</v>
      </c>
      <c r="K570" s="24" t="s">
        <v>133</v>
      </c>
    </row>
    <row r="571" spans="1:11" ht="17" customHeight="1" thickBot="1" x14ac:dyDescent="0.4">
      <c r="A571" s="110"/>
      <c r="B571" s="111"/>
      <c r="C571" s="47" t="s">
        <v>112</v>
      </c>
      <c r="D571" s="47" t="s">
        <v>131</v>
      </c>
      <c r="E571" s="21" t="s">
        <v>93</v>
      </c>
      <c r="F571" s="24" t="s">
        <v>21</v>
      </c>
      <c r="G571" s="80">
        <v>12.992132999999999</v>
      </c>
      <c r="H571" s="24">
        <v>330</v>
      </c>
      <c r="I571" s="24"/>
      <c r="J571" s="254">
        <v>1</v>
      </c>
      <c r="K571" s="24" t="s">
        <v>135</v>
      </c>
    </row>
    <row r="572" spans="1:11" ht="17" customHeight="1" thickBot="1" x14ac:dyDescent="0.4">
      <c r="A572" s="110"/>
      <c r="B572" s="111"/>
      <c r="C572" s="47" t="s">
        <v>112</v>
      </c>
      <c r="D572" s="47" t="s">
        <v>131</v>
      </c>
      <c r="E572" s="21" t="s">
        <v>103</v>
      </c>
      <c r="F572" s="24" t="s">
        <v>21</v>
      </c>
      <c r="G572" s="80">
        <v>16.1023709</v>
      </c>
      <c r="H572" s="24">
        <v>409</v>
      </c>
      <c r="I572" s="24"/>
      <c r="J572" s="254">
        <v>1</v>
      </c>
      <c r="K572" s="24" t="s">
        <v>134</v>
      </c>
    </row>
    <row r="573" spans="1:11" ht="17" customHeight="1" thickBot="1" x14ac:dyDescent="0.4">
      <c r="A573" s="110"/>
      <c r="B573" s="111"/>
      <c r="C573" s="47"/>
      <c r="D573" s="47"/>
      <c r="E573" s="21"/>
      <c r="F573" s="24"/>
      <c r="G573" s="80"/>
      <c r="H573" s="24"/>
      <c r="I573" s="24"/>
      <c r="J573" s="255">
        <f>AVERAGE(J570:J572)</f>
        <v>1.6666666666666667</v>
      </c>
      <c r="K573" s="24"/>
    </row>
    <row r="574" spans="1:11" ht="17" customHeight="1" thickBot="1" x14ac:dyDescent="0.4">
      <c r="A574" s="106"/>
      <c r="B574" s="107" t="s">
        <v>835</v>
      </c>
      <c r="C574" s="48" t="s">
        <v>318</v>
      </c>
      <c r="D574" s="48" t="s">
        <v>326</v>
      </c>
      <c r="E574" s="2" t="s">
        <v>327</v>
      </c>
      <c r="F574" s="10" t="s">
        <v>21</v>
      </c>
      <c r="G574" s="81">
        <v>23.858280600000001</v>
      </c>
      <c r="H574" s="8">
        <v>606</v>
      </c>
      <c r="I574" s="8"/>
      <c r="J574" s="256">
        <v>0</v>
      </c>
      <c r="K574" s="8"/>
    </row>
    <row r="575" spans="1:11" ht="17" customHeight="1" thickBot="1" x14ac:dyDescent="0.4">
      <c r="A575" s="106"/>
      <c r="B575" s="107"/>
      <c r="C575" s="48" t="s">
        <v>297</v>
      </c>
      <c r="D575" s="48" t="s">
        <v>326</v>
      </c>
      <c r="E575" s="5" t="s">
        <v>328</v>
      </c>
      <c r="F575" s="11" t="s">
        <v>21</v>
      </c>
      <c r="G575" s="83">
        <v>25.196863999999998</v>
      </c>
      <c r="H575" s="9">
        <v>640</v>
      </c>
      <c r="I575" s="9"/>
      <c r="J575" s="259">
        <v>0</v>
      </c>
      <c r="K575" s="9"/>
    </row>
    <row r="576" spans="1:11" ht="17" customHeight="1" thickBot="1" x14ac:dyDescent="0.4">
      <c r="A576" s="106"/>
      <c r="B576" s="107"/>
      <c r="C576" s="48" t="s">
        <v>318</v>
      </c>
      <c r="D576" s="48" t="s">
        <v>326</v>
      </c>
      <c r="E576" s="2" t="s">
        <v>329</v>
      </c>
      <c r="F576" s="10" t="s">
        <v>21</v>
      </c>
      <c r="G576" s="81">
        <v>32.952773700000002</v>
      </c>
      <c r="H576" s="8">
        <v>837</v>
      </c>
      <c r="I576" s="8"/>
      <c r="J576" s="256">
        <v>0</v>
      </c>
      <c r="K576" s="8"/>
    </row>
    <row r="577" spans="1:11" ht="17" customHeight="1" thickBot="1" x14ac:dyDescent="0.4">
      <c r="A577" s="106"/>
      <c r="B577" s="107"/>
      <c r="C577" s="48"/>
      <c r="D577" s="48"/>
      <c r="E577" s="2"/>
      <c r="F577" s="10"/>
      <c r="G577" s="81"/>
      <c r="H577" s="8"/>
      <c r="I577" s="8"/>
      <c r="J577" s="255">
        <f>AVERAGE(J574:J576)</f>
        <v>0</v>
      </c>
      <c r="K577" s="8"/>
    </row>
    <row r="578" spans="1:11" ht="17" customHeight="1" thickBot="1" x14ac:dyDescent="0.4">
      <c r="A578" s="106"/>
      <c r="B578" s="107" t="s">
        <v>325</v>
      </c>
      <c r="C578" s="49" t="s">
        <v>318</v>
      </c>
      <c r="D578" s="49" t="s">
        <v>325</v>
      </c>
      <c r="E578" s="26" t="s">
        <v>61</v>
      </c>
      <c r="F578" s="29" t="s">
        <v>27</v>
      </c>
      <c r="G578" s="82">
        <v>11.299218699999999</v>
      </c>
      <c r="H578" s="28">
        <v>287</v>
      </c>
      <c r="I578" s="28"/>
      <c r="J578" s="257">
        <v>3</v>
      </c>
      <c r="K578" s="28"/>
    </row>
    <row r="579" spans="1:11" ht="17" customHeight="1" thickBot="1" x14ac:dyDescent="0.4">
      <c r="A579" s="106"/>
      <c r="B579" s="107"/>
      <c r="C579" s="49" t="s">
        <v>318</v>
      </c>
      <c r="D579" s="49" t="s">
        <v>325</v>
      </c>
      <c r="E579" s="26" t="s">
        <v>283</v>
      </c>
      <c r="F579" s="29" t="s">
        <v>27</v>
      </c>
      <c r="G579" s="82">
        <f>H579/25.4</f>
        <v>7.2047244094488194</v>
      </c>
      <c r="H579" s="28">
        <v>183</v>
      </c>
      <c r="I579" s="28"/>
      <c r="J579" s="257">
        <v>3</v>
      </c>
      <c r="K579" s="28"/>
    </row>
    <row r="580" spans="1:11" ht="17" customHeight="1" thickBot="1" x14ac:dyDescent="0.4">
      <c r="A580" s="106"/>
      <c r="B580" s="107"/>
      <c r="C580" s="49"/>
      <c r="D580" s="49"/>
      <c r="E580" s="26"/>
      <c r="F580" s="29"/>
      <c r="G580" s="82"/>
      <c r="H580" s="28"/>
      <c r="I580" s="28"/>
      <c r="J580" s="255">
        <f>AVERAGE(J578:J579)</f>
        <v>3</v>
      </c>
      <c r="K580" s="28"/>
    </row>
    <row r="581" spans="1:11" ht="17" customHeight="1" thickBot="1" x14ac:dyDescent="0.4">
      <c r="A581" s="110"/>
      <c r="B581" s="111" t="s">
        <v>878</v>
      </c>
      <c r="C581" s="48" t="s">
        <v>112</v>
      </c>
      <c r="D581" s="48" t="s">
        <v>129</v>
      </c>
      <c r="E581" s="2" t="s">
        <v>69</v>
      </c>
      <c r="F581" s="10" t="s">
        <v>27</v>
      </c>
      <c r="G581" s="81">
        <v>10.7480373</v>
      </c>
      <c r="H581" s="8">
        <v>273</v>
      </c>
      <c r="I581" s="8"/>
      <c r="J581" s="256">
        <v>3</v>
      </c>
      <c r="K581" s="8"/>
    </row>
    <row r="582" spans="1:11" ht="17" customHeight="1" thickBot="1" x14ac:dyDescent="0.4">
      <c r="A582" s="110"/>
      <c r="B582" s="111"/>
      <c r="C582" s="48" t="s">
        <v>112</v>
      </c>
      <c r="D582" s="48" t="s">
        <v>129</v>
      </c>
      <c r="E582" s="5" t="s">
        <v>61</v>
      </c>
      <c r="F582" s="11" t="s">
        <v>21</v>
      </c>
      <c r="G582" s="83">
        <v>11.299218699999999</v>
      </c>
      <c r="H582" s="9">
        <v>287</v>
      </c>
      <c r="I582" s="9"/>
      <c r="J582" s="259">
        <v>3</v>
      </c>
      <c r="K582" s="9"/>
    </row>
    <row r="583" spans="1:11" ht="17" customHeight="1" thickBot="1" x14ac:dyDescent="0.4">
      <c r="A583" s="110"/>
      <c r="B583" s="111"/>
      <c r="C583" s="48" t="s">
        <v>112</v>
      </c>
      <c r="D583" s="48" t="s">
        <v>129</v>
      </c>
      <c r="E583" s="2" t="s">
        <v>130</v>
      </c>
      <c r="F583" s="10" t="s">
        <v>21</v>
      </c>
      <c r="G583" s="81">
        <v>12.677172199999999</v>
      </c>
      <c r="H583" s="8">
        <v>322</v>
      </c>
      <c r="I583" s="8"/>
      <c r="J583" s="256">
        <v>1</v>
      </c>
      <c r="K583" s="8"/>
    </row>
    <row r="584" spans="1:11" ht="17" customHeight="1" thickBot="1" x14ac:dyDescent="0.4">
      <c r="A584" s="110"/>
      <c r="B584" s="111"/>
      <c r="C584" s="48"/>
      <c r="D584" s="48"/>
      <c r="E584" s="2"/>
      <c r="F584" s="10"/>
      <c r="G584" s="81"/>
      <c r="H584" s="8"/>
      <c r="I584" s="8"/>
      <c r="J584" s="255">
        <f>AVERAGE(J581:J583)</f>
        <v>2.3333333333333335</v>
      </c>
      <c r="K584" s="8"/>
    </row>
    <row r="585" spans="1:11" ht="17" customHeight="1" thickBot="1" x14ac:dyDescent="0.4">
      <c r="A585" s="110"/>
      <c r="B585" s="111" t="s">
        <v>124</v>
      </c>
      <c r="C585" s="47" t="s">
        <v>112</v>
      </c>
      <c r="D585" s="47" t="s">
        <v>124</v>
      </c>
      <c r="E585" s="21" t="s">
        <v>125</v>
      </c>
      <c r="F585" s="24" t="s">
        <v>21</v>
      </c>
      <c r="G585" s="80">
        <v>6.0236253</v>
      </c>
      <c r="H585" s="24">
        <v>153</v>
      </c>
      <c r="I585" s="24"/>
      <c r="J585" s="254">
        <v>3</v>
      </c>
      <c r="K585" s="24"/>
    </row>
    <row r="586" spans="1:11" ht="17" customHeight="1" thickBot="1" x14ac:dyDescent="0.4">
      <c r="A586" s="110"/>
      <c r="B586" s="111"/>
      <c r="C586" s="47" t="s">
        <v>112</v>
      </c>
      <c r="D586" s="47" t="s">
        <v>124</v>
      </c>
      <c r="E586" s="21" t="s">
        <v>126</v>
      </c>
      <c r="F586" s="24" t="s">
        <v>21</v>
      </c>
      <c r="G586" s="80">
        <v>7.7165395999999999</v>
      </c>
      <c r="H586" s="24">
        <v>196</v>
      </c>
      <c r="I586" s="24"/>
      <c r="J586" s="254">
        <v>3</v>
      </c>
      <c r="K586" s="24"/>
    </row>
    <row r="587" spans="1:11" ht="17" customHeight="1" thickBot="1" x14ac:dyDescent="0.4">
      <c r="A587" s="110"/>
      <c r="B587" s="111"/>
      <c r="C587" s="47" t="s">
        <v>112</v>
      </c>
      <c r="D587" s="47" t="s">
        <v>124</v>
      </c>
      <c r="E587" s="21" t="s">
        <v>127</v>
      </c>
      <c r="F587" s="24" t="s">
        <v>21</v>
      </c>
      <c r="G587" s="80">
        <v>9.2519735000000001</v>
      </c>
      <c r="H587" s="24">
        <v>235</v>
      </c>
      <c r="I587" s="24"/>
      <c r="J587" s="254">
        <v>3</v>
      </c>
      <c r="K587" s="24"/>
    </row>
    <row r="588" spans="1:11" ht="17" customHeight="1" thickBot="1" x14ac:dyDescent="0.4">
      <c r="A588" s="110"/>
      <c r="B588" s="111"/>
      <c r="C588" s="47" t="s">
        <v>112</v>
      </c>
      <c r="D588" s="47" t="s">
        <v>124</v>
      </c>
      <c r="E588" s="21" t="s">
        <v>128</v>
      </c>
      <c r="F588" s="24" t="s">
        <v>21</v>
      </c>
      <c r="G588" s="80">
        <v>16.929143</v>
      </c>
      <c r="H588" s="24">
        <v>430</v>
      </c>
      <c r="I588" s="24"/>
      <c r="J588" s="254">
        <v>1</v>
      </c>
      <c r="K588" s="24"/>
    </row>
    <row r="589" spans="1:11" ht="17" customHeight="1" thickBot="1" x14ac:dyDescent="0.4">
      <c r="A589" s="110"/>
      <c r="B589" s="111"/>
      <c r="C589" s="47"/>
      <c r="D589" s="47"/>
      <c r="E589" s="21"/>
      <c r="F589" s="24"/>
      <c r="G589" s="80"/>
      <c r="H589" s="24"/>
      <c r="I589" s="24"/>
      <c r="J589" s="255">
        <f>AVERAGE(J585:J588)</f>
        <v>2.5</v>
      </c>
      <c r="K589" s="24"/>
    </row>
    <row r="590" spans="1:11" ht="17" customHeight="1" thickBot="1" x14ac:dyDescent="0.4">
      <c r="A590" s="110"/>
      <c r="B590" s="111" t="s">
        <v>118</v>
      </c>
      <c r="C590" s="48" t="s">
        <v>112</v>
      </c>
      <c r="D590" s="48" t="s">
        <v>118</v>
      </c>
      <c r="E590" s="5" t="s">
        <v>121</v>
      </c>
      <c r="F590" s="9" t="s">
        <v>27</v>
      </c>
      <c r="G590" s="83">
        <v>11.299218699999999</v>
      </c>
      <c r="H590" s="9">
        <v>287</v>
      </c>
      <c r="I590" s="9"/>
      <c r="J590" s="259">
        <v>3</v>
      </c>
      <c r="K590" s="9" t="s">
        <v>123</v>
      </c>
    </row>
    <row r="591" spans="1:11" ht="17" customHeight="1" thickBot="1" x14ac:dyDescent="0.4">
      <c r="A591" s="110"/>
      <c r="B591" s="111"/>
      <c r="C591" s="48" t="s">
        <v>112</v>
      </c>
      <c r="D591" s="48" t="s">
        <v>118</v>
      </c>
      <c r="E591" s="2" t="s">
        <v>119</v>
      </c>
      <c r="F591" s="8" t="s">
        <v>21</v>
      </c>
      <c r="G591" s="81">
        <v>28.543322499999999</v>
      </c>
      <c r="H591" s="8">
        <v>725</v>
      </c>
      <c r="I591" s="8"/>
      <c r="J591" s="256">
        <v>0</v>
      </c>
      <c r="K591" s="8" t="s">
        <v>120</v>
      </c>
    </row>
    <row r="592" spans="1:11" ht="17" customHeight="1" thickBot="1" x14ac:dyDescent="0.4">
      <c r="A592" s="110"/>
      <c r="B592" s="111"/>
      <c r="C592" s="48"/>
      <c r="D592" s="48"/>
      <c r="E592" s="2"/>
      <c r="F592" s="8"/>
      <c r="G592" s="81"/>
      <c r="H592" s="8"/>
      <c r="I592" s="8"/>
      <c r="J592" s="255">
        <f>AVERAGE(J590:J591)</f>
        <v>1.5</v>
      </c>
      <c r="K592" s="8"/>
    </row>
    <row r="593" spans="1:11" ht="17" customHeight="1" thickBot="1" x14ac:dyDescent="0.4">
      <c r="A593" s="110"/>
      <c r="B593" s="111" t="s">
        <v>879</v>
      </c>
      <c r="C593" s="49" t="s">
        <v>112</v>
      </c>
      <c r="D593" s="49" t="s">
        <v>116</v>
      </c>
      <c r="E593" s="26" t="s">
        <v>117</v>
      </c>
      <c r="F593" s="29" t="s">
        <v>27</v>
      </c>
      <c r="G593" s="82">
        <v>8.7795322999999996</v>
      </c>
      <c r="H593" s="28">
        <v>223</v>
      </c>
      <c r="I593" s="28"/>
      <c r="J593" s="257">
        <v>3</v>
      </c>
      <c r="K593" s="28"/>
    </row>
    <row r="594" spans="1:11" ht="17" customHeight="1" thickBot="1" x14ac:dyDescent="0.4">
      <c r="A594" s="110"/>
      <c r="B594" s="111"/>
      <c r="C594" s="49" t="s">
        <v>112</v>
      </c>
      <c r="D594" s="49" t="s">
        <v>116</v>
      </c>
      <c r="E594" s="26" t="s">
        <v>103</v>
      </c>
      <c r="F594" s="29" t="s">
        <v>21</v>
      </c>
      <c r="G594" s="82">
        <v>16.1023709</v>
      </c>
      <c r="H594" s="28">
        <v>409</v>
      </c>
      <c r="I594" s="28"/>
      <c r="J594" s="257">
        <v>1</v>
      </c>
      <c r="K594" s="28"/>
    </row>
    <row r="595" spans="1:11" ht="17" customHeight="1" thickBot="1" x14ac:dyDescent="0.4">
      <c r="A595" s="110"/>
      <c r="B595" s="111"/>
      <c r="C595" s="49" t="s">
        <v>112</v>
      </c>
      <c r="D595" s="49" t="s">
        <v>116</v>
      </c>
      <c r="E595" s="26" t="s">
        <v>11</v>
      </c>
      <c r="F595" s="29" t="s">
        <v>21</v>
      </c>
      <c r="G595" s="82">
        <v>24.409461999999998</v>
      </c>
      <c r="H595" s="28">
        <v>620</v>
      </c>
      <c r="I595" s="28"/>
      <c r="J595" s="257">
        <v>0</v>
      </c>
      <c r="K595" s="28"/>
    </row>
    <row r="596" spans="1:11" ht="17" customHeight="1" thickBot="1" x14ac:dyDescent="0.4">
      <c r="A596" s="110"/>
      <c r="B596" s="111"/>
      <c r="C596" s="49"/>
      <c r="D596" s="49"/>
      <c r="E596" s="26"/>
      <c r="F596" s="29"/>
      <c r="G596" s="82"/>
      <c r="H596" s="28"/>
      <c r="I596" s="28"/>
      <c r="J596" s="255">
        <f>AVERAGE(J593:J595)</f>
        <v>1.3333333333333333</v>
      </c>
      <c r="K596" s="28"/>
    </row>
    <row r="597" spans="1:11" ht="17" customHeight="1" thickBot="1" x14ac:dyDescent="0.4">
      <c r="A597" s="113"/>
      <c r="B597" s="114" t="s">
        <v>899</v>
      </c>
      <c r="C597" s="48" t="s">
        <v>111</v>
      </c>
      <c r="D597" s="48" t="s">
        <v>24</v>
      </c>
      <c r="E597" s="2" t="s">
        <v>1</v>
      </c>
      <c r="F597" s="10" t="s">
        <v>27</v>
      </c>
      <c r="G597" s="81">
        <v>6.0629954000000001</v>
      </c>
      <c r="H597" s="8">
        <v>154</v>
      </c>
      <c r="I597" s="8"/>
      <c r="J597" s="256">
        <v>3</v>
      </c>
      <c r="K597" s="8"/>
    </row>
    <row r="598" spans="1:11" ht="17" customHeight="1" thickBot="1" x14ac:dyDescent="0.4">
      <c r="A598" s="113"/>
      <c r="B598" s="114"/>
      <c r="C598" s="48" t="s">
        <v>111</v>
      </c>
      <c r="D598" s="48" t="s">
        <v>24</v>
      </c>
      <c r="E598" s="2" t="s">
        <v>19</v>
      </c>
      <c r="F598" s="8" t="s">
        <v>21</v>
      </c>
      <c r="G598" s="81">
        <v>11.299218699999999</v>
      </c>
      <c r="H598" s="8">
        <v>287</v>
      </c>
      <c r="I598" s="8"/>
      <c r="J598" s="256">
        <v>3</v>
      </c>
      <c r="K598" s="8" t="s">
        <v>25</v>
      </c>
    </row>
    <row r="599" spans="1:11" ht="17" customHeight="1" thickBot="1" x14ac:dyDescent="0.4">
      <c r="A599" s="113"/>
      <c r="B599" s="114"/>
      <c r="C599" s="48" t="s">
        <v>111</v>
      </c>
      <c r="D599" s="48" t="s">
        <v>24</v>
      </c>
      <c r="E599" s="5" t="s">
        <v>26</v>
      </c>
      <c r="F599" s="9" t="s">
        <v>27</v>
      </c>
      <c r="G599" s="83">
        <v>11.299218699999999</v>
      </c>
      <c r="H599" s="9">
        <v>287</v>
      </c>
      <c r="I599" s="9"/>
      <c r="J599" s="259">
        <v>3</v>
      </c>
      <c r="K599" s="9"/>
    </row>
    <row r="600" spans="1:11" ht="17" customHeight="1" thickBot="1" x14ac:dyDescent="0.4">
      <c r="A600" s="113"/>
      <c r="B600" s="114"/>
      <c r="C600" s="48" t="s">
        <v>111</v>
      </c>
      <c r="D600" s="48" t="s">
        <v>24</v>
      </c>
      <c r="E600" s="5" t="s">
        <v>29</v>
      </c>
      <c r="F600" s="11" t="s">
        <v>21</v>
      </c>
      <c r="G600" s="83">
        <v>23.976390899999998</v>
      </c>
      <c r="H600" s="9">
        <v>609</v>
      </c>
      <c r="I600" s="9"/>
      <c r="J600" s="259">
        <v>0</v>
      </c>
      <c r="K600" s="9"/>
    </row>
    <row r="601" spans="1:11" ht="17" customHeight="1" thickBot="1" x14ac:dyDescent="0.4">
      <c r="A601" s="113"/>
      <c r="B601" s="114"/>
      <c r="C601" s="48" t="s">
        <v>111</v>
      </c>
      <c r="D601" s="48" t="s">
        <v>24</v>
      </c>
      <c r="E601" s="2" t="s">
        <v>28</v>
      </c>
      <c r="F601" s="10" t="s">
        <v>21</v>
      </c>
      <c r="G601" s="81">
        <v>40.787423599999997</v>
      </c>
      <c r="H601" s="8">
        <v>1036</v>
      </c>
      <c r="I601" s="8"/>
      <c r="J601" s="256">
        <v>0</v>
      </c>
      <c r="K601" s="8"/>
    </row>
    <row r="602" spans="1:11" ht="17" customHeight="1" thickBot="1" x14ac:dyDescent="0.4">
      <c r="A602" s="113"/>
      <c r="B602" s="114"/>
      <c r="C602" s="48"/>
      <c r="D602" s="48"/>
      <c r="E602" s="2"/>
      <c r="F602" s="10"/>
      <c r="G602" s="81"/>
      <c r="H602" s="8"/>
      <c r="I602" s="8"/>
      <c r="J602" s="255">
        <f>AVERAGE(J597:J601)</f>
        <v>1.8</v>
      </c>
      <c r="K602" s="8"/>
    </row>
    <row r="603" spans="1:11" ht="17" customHeight="1" thickBot="1" x14ac:dyDescent="0.4">
      <c r="A603" s="113"/>
      <c r="B603" s="114" t="s">
        <v>18</v>
      </c>
      <c r="C603" s="47" t="s">
        <v>111</v>
      </c>
      <c r="D603" s="47" t="s">
        <v>18</v>
      </c>
      <c r="E603" s="21" t="s">
        <v>1</v>
      </c>
      <c r="F603" s="22" t="s">
        <v>21</v>
      </c>
      <c r="G603" s="80">
        <v>6.0629954000000001</v>
      </c>
      <c r="H603" s="24">
        <v>154</v>
      </c>
      <c r="I603" s="24"/>
      <c r="J603" s="254">
        <v>3</v>
      </c>
      <c r="K603" s="24"/>
    </row>
    <row r="604" spans="1:11" ht="17" customHeight="1" thickBot="1" x14ac:dyDescent="0.4">
      <c r="A604" s="113"/>
      <c r="B604" s="114"/>
      <c r="C604" s="47" t="s">
        <v>111</v>
      </c>
      <c r="D604" s="47" t="s">
        <v>18</v>
      </c>
      <c r="E604" s="21" t="s">
        <v>23</v>
      </c>
      <c r="F604" s="22" t="s">
        <v>21</v>
      </c>
      <c r="G604" s="80">
        <v>9.0944930999999993</v>
      </c>
      <c r="H604" s="24">
        <v>231</v>
      </c>
      <c r="I604" s="24"/>
      <c r="J604" s="254">
        <v>3</v>
      </c>
      <c r="K604" s="24"/>
    </row>
    <row r="605" spans="1:11" ht="17" customHeight="1" thickBot="1" x14ac:dyDescent="0.4">
      <c r="A605" s="113"/>
      <c r="B605" s="114"/>
      <c r="C605" s="47" t="s">
        <v>111</v>
      </c>
      <c r="D605" s="47" t="s">
        <v>18</v>
      </c>
      <c r="E605" s="21" t="s">
        <v>19</v>
      </c>
      <c r="F605" s="24" t="s">
        <v>21</v>
      </c>
      <c r="G605" s="80">
        <v>11.299218699999999</v>
      </c>
      <c r="H605" s="24">
        <v>287</v>
      </c>
      <c r="I605" s="24"/>
      <c r="J605" s="254">
        <v>3</v>
      </c>
      <c r="K605" s="24" t="s">
        <v>22</v>
      </c>
    </row>
    <row r="606" spans="1:11" ht="17" customHeight="1" thickBot="1" x14ac:dyDescent="0.4">
      <c r="A606" s="113"/>
      <c r="B606" s="114"/>
      <c r="C606" s="47" t="s">
        <v>111</v>
      </c>
      <c r="D606" s="47" t="s">
        <v>18</v>
      </c>
      <c r="E606" s="21" t="s">
        <v>4</v>
      </c>
      <c r="F606" s="22" t="s">
        <v>21</v>
      </c>
      <c r="G606" s="80">
        <v>16.181111099999999</v>
      </c>
      <c r="H606" s="24">
        <v>411</v>
      </c>
      <c r="I606" s="24"/>
      <c r="J606" s="254">
        <v>1</v>
      </c>
      <c r="K606" s="24"/>
    </row>
    <row r="607" spans="1:11" ht="17" customHeight="1" thickBot="1" x14ac:dyDescent="0.4">
      <c r="A607" s="113"/>
      <c r="B607" s="114"/>
      <c r="C607" s="47" t="s">
        <v>111</v>
      </c>
      <c r="D607" s="47" t="s">
        <v>18</v>
      </c>
      <c r="E607" s="21" t="s">
        <v>2</v>
      </c>
      <c r="F607" s="22" t="s">
        <v>21</v>
      </c>
      <c r="G607" s="80">
        <v>32.913403599999995</v>
      </c>
      <c r="H607" s="24">
        <v>836</v>
      </c>
      <c r="I607" s="24"/>
      <c r="J607" s="254">
        <v>0</v>
      </c>
      <c r="K607" s="24"/>
    </row>
    <row r="608" spans="1:11" ht="17" customHeight="1" thickBot="1" x14ac:dyDescent="0.4">
      <c r="A608" s="113"/>
      <c r="B608" s="114"/>
      <c r="C608" s="47"/>
      <c r="D608" s="47"/>
      <c r="E608" s="21"/>
      <c r="F608" s="22"/>
      <c r="G608" s="80"/>
      <c r="H608" s="24"/>
      <c r="I608" s="24"/>
      <c r="J608" s="255">
        <f>AVERAGE(J603:J607)</f>
        <v>2</v>
      </c>
      <c r="K608" s="24"/>
    </row>
    <row r="609" spans="1:11" ht="17" customHeight="1" thickBot="1" x14ac:dyDescent="0.4">
      <c r="A609" s="106"/>
      <c r="B609" s="107" t="s">
        <v>322</v>
      </c>
      <c r="C609" s="48" t="s">
        <v>319</v>
      </c>
      <c r="D609" s="48" t="s">
        <v>322</v>
      </c>
      <c r="E609" s="2" t="s">
        <v>323</v>
      </c>
      <c r="F609" s="10" t="s">
        <v>21</v>
      </c>
      <c r="G609" s="81">
        <v>5.1181130000000001</v>
      </c>
      <c r="H609" s="8">
        <v>130</v>
      </c>
      <c r="I609" s="8"/>
      <c r="J609" s="256">
        <v>3</v>
      </c>
      <c r="K609" s="8"/>
    </row>
    <row r="610" spans="1:11" ht="17" customHeight="1" thickBot="1" x14ac:dyDescent="0.4">
      <c r="A610" s="106"/>
      <c r="B610" s="107"/>
      <c r="C610" s="48" t="s">
        <v>319</v>
      </c>
      <c r="D610" s="48" t="s">
        <v>322</v>
      </c>
      <c r="E610" s="5" t="s">
        <v>324</v>
      </c>
      <c r="F610" s="10" t="s">
        <v>21</v>
      </c>
      <c r="G610" s="83">
        <v>21.1023736</v>
      </c>
      <c r="H610" s="9">
        <v>536</v>
      </c>
      <c r="I610" s="9"/>
      <c r="J610" s="259">
        <v>1</v>
      </c>
      <c r="K610" s="9"/>
    </row>
    <row r="611" spans="1:11" ht="17" customHeight="1" thickBot="1" x14ac:dyDescent="0.4">
      <c r="A611" s="106"/>
      <c r="B611" s="107"/>
      <c r="C611" s="48"/>
      <c r="D611" s="48"/>
      <c r="E611" s="5"/>
      <c r="F611" s="11"/>
      <c r="G611" s="83"/>
      <c r="H611" s="9"/>
      <c r="I611" s="9"/>
      <c r="J611" s="255">
        <f>AVERAGE(J609:J610)</f>
        <v>2</v>
      </c>
      <c r="K611" s="9"/>
    </row>
    <row r="612" spans="1:11" ht="17" customHeight="1" thickBot="1" x14ac:dyDescent="0.4">
      <c r="A612" s="110"/>
      <c r="B612" s="111" t="s">
        <v>113</v>
      </c>
      <c r="C612" s="49" t="s">
        <v>112</v>
      </c>
      <c r="D612" s="49" t="s">
        <v>113</v>
      </c>
      <c r="E612" s="26" t="s">
        <v>96</v>
      </c>
      <c r="F612" s="29" t="s">
        <v>21</v>
      </c>
      <c r="G612" s="82">
        <v>8.1889807999999995</v>
      </c>
      <c r="H612" s="28">
        <v>208</v>
      </c>
      <c r="I612" s="28"/>
      <c r="J612" s="257">
        <v>3</v>
      </c>
      <c r="K612" s="28"/>
    </row>
    <row r="613" spans="1:11" ht="17" customHeight="1" thickBot="1" x14ac:dyDescent="0.4">
      <c r="A613" s="110"/>
      <c r="B613" s="111"/>
      <c r="C613" s="49" t="s">
        <v>112</v>
      </c>
      <c r="D613" s="49" t="s">
        <v>113</v>
      </c>
      <c r="E613" s="26" t="s">
        <v>115</v>
      </c>
      <c r="F613" s="29" t="s">
        <v>21</v>
      </c>
      <c r="G613" s="82">
        <v>27.913400899999999</v>
      </c>
      <c r="H613" s="28">
        <v>709</v>
      </c>
      <c r="I613" s="28"/>
      <c r="J613" s="257">
        <v>0</v>
      </c>
      <c r="K613" s="28"/>
    </row>
    <row r="614" spans="1:11" ht="17" customHeight="1" thickBot="1" x14ac:dyDescent="0.4">
      <c r="A614" s="110"/>
      <c r="B614" s="111"/>
      <c r="C614" s="49" t="s">
        <v>112</v>
      </c>
      <c r="D614" s="49" t="s">
        <v>113</v>
      </c>
      <c r="E614" s="26" t="s">
        <v>114</v>
      </c>
      <c r="F614" s="29" t="s">
        <v>21</v>
      </c>
      <c r="G614" s="82">
        <v>28.976393599999998</v>
      </c>
      <c r="H614" s="28">
        <v>736</v>
      </c>
      <c r="I614" s="28"/>
      <c r="J614" s="257">
        <v>0</v>
      </c>
      <c r="K614" s="28"/>
    </row>
    <row r="615" spans="1:11" ht="17" customHeight="1" thickBot="1" x14ac:dyDescent="0.4">
      <c r="A615" s="110"/>
      <c r="B615" s="111"/>
      <c r="C615" s="49"/>
      <c r="D615" s="49"/>
      <c r="E615" s="26"/>
      <c r="F615" s="29"/>
      <c r="G615" s="82"/>
      <c r="H615" s="28"/>
      <c r="I615" s="28"/>
      <c r="J615" s="255">
        <f>AVERAGE(J612:J614)</f>
        <v>1</v>
      </c>
      <c r="K615" s="28"/>
    </row>
    <row r="616" spans="1:11" ht="17" customHeight="1" thickBot="1" x14ac:dyDescent="0.4">
      <c r="A616" s="113"/>
      <c r="B616" s="114" t="s">
        <v>900</v>
      </c>
      <c r="C616" s="48" t="s">
        <v>111</v>
      </c>
      <c r="D616" s="48" t="s">
        <v>16</v>
      </c>
      <c r="E616" s="2" t="s">
        <v>6</v>
      </c>
      <c r="F616" s="10" t="s">
        <v>21</v>
      </c>
      <c r="G616" s="81">
        <v>29.6850554</v>
      </c>
      <c r="H616" s="8">
        <v>754</v>
      </c>
      <c r="I616" s="8"/>
      <c r="J616" s="256">
        <v>0</v>
      </c>
      <c r="K616" s="8"/>
    </row>
    <row r="617" spans="1:11" ht="17" customHeight="1" thickBot="1" x14ac:dyDescent="0.4">
      <c r="A617" s="113"/>
      <c r="B617" s="114"/>
      <c r="C617" s="48" t="s">
        <v>111</v>
      </c>
      <c r="D617" s="48" t="s">
        <v>16</v>
      </c>
      <c r="E617" s="5" t="s">
        <v>2</v>
      </c>
      <c r="F617" s="10" t="s">
        <v>21</v>
      </c>
      <c r="G617" s="83">
        <v>32.913403599999995</v>
      </c>
      <c r="H617" s="8">
        <v>836</v>
      </c>
      <c r="I617" s="8"/>
      <c r="J617" s="256">
        <v>0</v>
      </c>
      <c r="K617" s="9"/>
    </row>
    <row r="618" spans="1:11" ht="17" customHeight="1" thickBot="1" x14ac:dyDescent="0.4">
      <c r="A618" s="113"/>
      <c r="B618" s="114"/>
      <c r="C618" s="48" t="s">
        <v>111</v>
      </c>
      <c r="D618" s="48" t="s">
        <v>16</v>
      </c>
      <c r="E618" s="2" t="s">
        <v>15</v>
      </c>
      <c r="F618" s="10" t="s">
        <v>21</v>
      </c>
      <c r="G618" s="81">
        <v>47.7559313</v>
      </c>
      <c r="H618" s="8">
        <v>1213</v>
      </c>
      <c r="I618" s="8"/>
      <c r="J618" s="256">
        <v>0</v>
      </c>
      <c r="K618" s="8"/>
    </row>
    <row r="619" spans="1:11" ht="17" customHeight="1" thickBot="1" x14ac:dyDescent="0.4">
      <c r="A619" s="113"/>
      <c r="B619" s="114"/>
      <c r="C619" s="48" t="s">
        <v>111</v>
      </c>
      <c r="D619" s="48" t="s">
        <v>16</v>
      </c>
      <c r="E619" s="5" t="s">
        <v>17</v>
      </c>
      <c r="F619" s="10" t="s">
        <v>21</v>
      </c>
      <c r="G619" s="83">
        <v>56.063022399999994</v>
      </c>
      <c r="H619" s="9">
        <v>1424</v>
      </c>
      <c r="I619" s="9"/>
      <c r="J619" s="259">
        <v>0</v>
      </c>
      <c r="K619" s="9"/>
    </row>
    <row r="620" spans="1:11" ht="17" customHeight="1" thickBot="1" x14ac:dyDescent="0.4">
      <c r="A620" s="113"/>
      <c r="B620" s="114"/>
      <c r="C620" s="48"/>
      <c r="D620" s="48"/>
      <c r="E620" s="5"/>
      <c r="F620" s="11"/>
      <c r="G620" s="83"/>
      <c r="H620" s="9"/>
      <c r="I620" s="9"/>
      <c r="J620" s="255">
        <f>AVERAGE(J616:J619)</f>
        <v>0</v>
      </c>
      <c r="K620" s="9"/>
    </row>
    <row r="621" spans="1:11" ht="17" customHeight="1" thickBot="1" x14ac:dyDescent="0.4">
      <c r="A621" s="110"/>
      <c r="B621" s="111" t="s">
        <v>880</v>
      </c>
      <c r="C621" s="47" t="s">
        <v>112</v>
      </c>
      <c r="D621" s="47" t="s">
        <v>108</v>
      </c>
      <c r="E621" s="21" t="s">
        <v>109</v>
      </c>
      <c r="F621" s="22" t="s">
        <v>21</v>
      </c>
      <c r="G621" s="80">
        <v>6.2992159999999995</v>
      </c>
      <c r="H621" s="24">
        <v>160</v>
      </c>
      <c r="I621" s="24"/>
      <c r="J621" s="254">
        <v>3</v>
      </c>
      <c r="K621" s="24"/>
    </row>
    <row r="622" spans="1:11" ht="17" customHeight="1" thickBot="1" x14ac:dyDescent="0.4">
      <c r="A622" s="110"/>
      <c r="B622" s="111"/>
      <c r="C622" s="47" t="s">
        <v>112</v>
      </c>
      <c r="D622" s="47" t="s">
        <v>108</v>
      </c>
      <c r="E622" s="21" t="s">
        <v>110</v>
      </c>
      <c r="F622" s="22" t="s">
        <v>21</v>
      </c>
      <c r="G622" s="80">
        <v>7.5984292999999994</v>
      </c>
      <c r="H622" s="24">
        <v>193</v>
      </c>
      <c r="I622" s="24"/>
      <c r="J622" s="254">
        <v>3</v>
      </c>
      <c r="K622" s="24"/>
    </row>
    <row r="623" spans="1:11" ht="17" customHeight="1" thickBot="1" x14ac:dyDescent="0.4">
      <c r="A623" s="110"/>
      <c r="B623" s="111"/>
      <c r="C623" s="47"/>
      <c r="D623" s="47"/>
      <c r="E623" s="21"/>
      <c r="F623" s="22"/>
      <c r="G623" s="80"/>
      <c r="H623" s="24"/>
      <c r="I623" s="24"/>
      <c r="J623" s="255">
        <f>AVERAGE(J621:J622)</f>
        <v>3</v>
      </c>
      <c r="K623" s="24"/>
    </row>
    <row r="624" spans="1:11" ht="17" customHeight="1" thickBot="1" x14ac:dyDescent="0.4">
      <c r="A624" s="110"/>
      <c r="B624" s="111" t="s">
        <v>881</v>
      </c>
      <c r="C624" s="48" t="s">
        <v>112</v>
      </c>
      <c r="D624" s="48" t="s">
        <v>106</v>
      </c>
      <c r="E624" s="2" t="s">
        <v>107</v>
      </c>
      <c r="F624" s="10" t="s">
        <v>21</v>
      </c>
      <c r="G624" s="81">
        <v>2.8346472</v>
      </c>
      <c r="H624" s="8">
        <v>72</v>
      </c>
      <c r="I624" s="8"/>
      <c r="J624" s="256">
        <v>3</v>
      </c>
      <c r="K624" s="8"/>
    </row>
    <row r="625" spans="1:11" ht="17" customHeight="1" thickBot="1" x14ac:dyDescent="0.4">
      <c r="A625" s="110"/>
      <c r="B625" s="111"/>
      <c r="C625" s="48" t="s">
        <v>112</v>
      </c>
      <c r="D625" s="48" t="s">
        <v>106</v>
      </c>
      <c r="E625" s="2" t="s">
        <v>62</v>
      </c>
      <c r="F625" s="10" t="s">
        <v>21</v>
      </c>
      <c r="G625" s="81">
        <v>7.4803189999999997</v>
      </c>
      <c r="H625" s="8">
        <v>190</v>
      </c>
      <c r="I625" s="8"/>
      <c r="J625" s="256">
        <v>3</v>
      </c>
      <c r="K625" s="8"/>
    </row>
    <row r="626" spans="1:11" ht="17" customHeight="1" thickBot="1" x14ac:dyDescent="0.4">
      <c r="A626" s="110"/>
      <c r="B626" s="111"/>
      <c r="C626" s="48" t="s">
        <v>112</v>
      </c>
      <c r="D626" s="48" t="s">
        <v>106</v>
      </c>
      <c r="E626" s="5" t="s">
        <v>61</v>
      </c>
      <c r="F626" s="10" t="s">
        <v>21</v>
      </c>
      <c r="G626" s="83">
        <v>11.299218699999999</v>
      </c>
      <c r="H626" s="9">
        <v>287</v>
      </c>
      <c r="I626" s="9"/>
      <c r="J626" s="259">
        <v>3</v>
      </c>
      <c r="K626" s="9"/>
    </row>
    <row r="627" spans="1:11" ht="17" customHeight="1" thickBot="1" x14ac:dyDescent="0.4">
      <c r="A627" s="110"/>
      <c r="B627" s="111"/>
      <c r="C627" s="48"/>
      <c r="D627" s="48"/>
      <c r="E627" s="5"/>
      <c r="F627" s="11"/>
      <c r="G627" s="83"/>
      <c r="H627" s="9"/>
      <c r="I627" s="9"/>
      <c r="J627" s="255">
        <f>AVERAGE(J624:J626)</f>
        <v>3</v>
      </c>
      <c r="K627" s="9"/>
    </row>
    <row r="628" spans="1:11" ht="17" customHeight="1" thickBot="1" x14ac:dyDescent="0.4">
      <c r="A628" s="110"/>
      <c r="B628" s="111" t="s">
        <v>882</v>
      </c>
      <c r="C628" s="49" t="s">
        <v>112</v>
      </c>
      <c r="D628" s="49" t="s">
        <v>104</v>
      </c>
      <c r="E628" s="26" t="s">
        <v>78</v>
      </c>
      <c r="F628" s="29" t="s">
        <v>21</v>
      </c>
      <c r="G628" s="92">
        <v>11.299218699999999</v>
      </c>
      <c r="H628" s="29">
        <v>287</v>
      </c>
      <c r="I628" s="29"/>
      <c r="J628" s="258">
        <v>3</v>
      </c>
      <c r="K628" s="28" t="s">
        <v>105</v>
      </c>
    </row>
    <row r="629" spans="1:11" ht="17" customHeight="1" thickBot="1" x14ac:dyDescent="0.4">
      <c r="A629" s="110"/>
      <c r="B629" s="111"/>
      <c r="C629" s="49" t="s">
        <v>112</v>
      </c>
      <c r="D629" s="49" t="s">
        <v>104</v>
      </c>
      <c r="E629" s="26" t="s">
        <v>283</v>
      </c>
      <c r="F629" s="29" t="s">
        <v>21</v>
      </c>
      <c r="G629" s="82">
        <v>7.2047282999999993</v>
      </c>
      <c r="H629" s="28">
        <v>183</v>
      </c>
      <c r="I629" s="29"/>
      <c r="J629" s="258">
        <v>3</v>
      </c>
      <c r="K629" s="28"/>
    </row>
    <row r="630" spans="1:11" ht="17" customHeight="1" thickBot="1" x14ac:dyDescent="0.4">
      <c r="A630" s="110"/>
      <c r="B630" s="111"/>
      <c r="C630" s="49" t="s">
        <v>112</v>
      </c>
      <c r="D630" s="49" t="s">
        <v>104</v>
      </c>
      <c r="E630" s="26" t="s">
        <v>61</v>
      </c>
      <c r="F630" s="29" t="s">
        <v>21</v>
      </c>
      <c r="G630" s="82">
        <v>11.299218699999999</v>
      </c>
      <c r="H630" s="28">
        <v>287</v>
      </c>
      <c r="I630" s="29"/>
      <c r="J630" s="258">
        <v>3</v>
      </c>
      <c r="K630" s="28"/>
    </row>
    <row r="631" spans="1:11" ht="17" customHeight="1" thickBot="1" x14ac:dyDescent="0.4">
      <c r="A631" s="110"/>
      <c r="B631" s="111"/>
      <c r="C631" s="49"/>
      <c r="D631" s="49"/>
      <c r="E631" s="26"/>
      <c r="F631" s="29"/>
      <c r="G631" s="92"/>
      <c r="H631" s="29"/>
      <c r="I631" s="29"/>
      <c r="J631" s="262">
        <f>AVERAGE(J628:J630)</f>
        <v>3</v>
      </c>
      <c r="K631" s="28"/>
    </row>
    <row r="632" spans="1:11" ht="17" customHeight="1" thickBot="1" x14ac:dyDescent="0.4">
      <c r="A632" s="117" t="s">
        <v>762</v>
      </c>
      <c r="B632" s="118" t="s">
        <v>14</v>
      </c>
      <c r="C632" s="48" t="s">
        <v>111</v>
      </c>
      <c r="D632" s="48" t="s">
        <v>14</v>
      </c>
      <c r="E632" s="2" t="s">
        <v>3</v>
      </c>
      <c r="F632" s="10" t="s">
        <v>21</v>
      </c>
      <c r="G632" s="81">
        <v>11.7716599</v>
      </c>
      <c r="H632" s="8">
        <v>299</v>
      </c>
      <c r="I632" s="8"/>
      <c r="J632" s="256">
        <v>3</v>
      </c>
      <c r="K632" s="8"/>
    </row>
    <row r="633" spans="1:11" ht="17" customHeight="1" thickBot="1" x14ac:dyDescent="0.4">
      <c r="A633" s="117"/>
      <c r="B633" s="118"/>
      <c r="C633" s="48" t="s">
        <v>111</v>
      </c>
      <c r="D633" s="48" t="s">
        <v>14</v>
      </c>
      <c r="E633" s="2" t="s">
        <v>2</v>
      </c>
      <c r="F633" s="10" t="s">
        <v>21</v>
      </c>
      <c r="G633" s="81">
        <v>32.913403599999995</v>
      </c>
      <c r="H633" s="8">
        <v>836</v>
      </c>
      <c r="I633" s="8"/>
      <c r="J633" s="256">
        <v>0</v>
      </c>
      <c r="K633" s="8"/>
    </row>
    <row r="634" spans="1:11" ht="17" customHeight="1" thickBot="1" x14ac:dyDescent="0.4">
      <c r="A634" s="117"/>
      <c r="B634" s="118"/>
      <c r="C634" s="48" t="s">
        <v>111</v>
      </c>
      <c r="D634" s="48" t="s">
        <v>14</v>
      </c>
      <c r="E634" s="5" t="s">
        <v>15</v>
      </c>
      <c r="F634" s="11" t="s">
        <v>21</v>
      </c>
      <c r="G634" s="83">
        <v>47.7559313</v>
      </c>
      <c r="H634" s="9">
        <v>1213</v>
      </c>
      <c r="I634" s="9"/>
      <c r="J634" s="259">
        <v>0</v>
      </c>
      <c r="K634" s="9"/>
    </row>
    <row r="635" spans="1:11" ht="17" customHeight="1" thickBot="1" x14ac:dyDescent="0.4">
      <c r="A635" s="117"/>
      <c r="B635" s="118"/>
      <c r="C635" s="48"/>
      <c r="D635" s="48"/>
      <c r="E635" s="5"/>
      <c r="F635" s="11"/>
      <c r="G635" s="83"/>
      <c r="H635" s="9"/>
      <c r="I635" s="9"/>
      <c r="J635" s="255">
        <f>AVERAGE(J632:J634)</f>
        <v>1</v>
      </c>
      <c r="K635" s="9"/>
    </row>
    <row r="636" spans="1:11" ht="17" customHeight="1" thickBot="1" x14ac:dyDescent="0.4">
      <c r="A636" s="110"/>
      <c r="B636" s="111" t="s">
        <v>100</v>
      </c>
      <c r="C636" s="47" t="s">
        <v>112</v>
      </c>
      <c r="D636" s="47" t="s">
        <v>100</v>
      </c>
      <c r="E636" s="21" t="s">
        <v>101</v>
      </c>
      <c r="F636" s="22" t="s">
        <v>21</v>
      </c>
      <c r="G636" s="80">
        <v>8.7401622000000003</v>
      </c>
      <c r="H636" s="24">
        <v>222</v>
      </c>
      <c r="I636" s="24"/>
      <c r="J636" s="254">
        <v>3</v>
      </c>
      <c r="K636" s="24"/>
    </row>
    <row r="637" spans="1:11" ht="17" customHeight="1" thickBot="1" x14ac:dyDescent="0.4">
      <c r="A637" s="110"/>
      <c r="B637" s="111"/>
      <c r="C637" s="47" t="s">
        <v>112</v>
      </c>
      <c r="D637" s="47" t="s">
        <v>100</v>
      </c>
      <c r="E637" s="21" t="s">
        <v>17</v>
      </c>
      <c r="F637" s="22" t="s">
        <v>21</v>
      </c>
      <c r="G637" s="80">
        <v>55.118139999999997</v>
      </c>
      <c r="H637" s="24">
        <v>1400</v>
      </c>
      <c r="I637" s="24"/>
      <c r="J637" s="254">
        <v>0</v>
      </c>
      <c r="K637" s="24"/>
    </row>
    <row r="638" spans="1:11" ht="17" customHeight="1" thickBot="1" x14ac:dyDescent="0.4">
      <c r="A638" s="110"/>
      <c r="B638" s="111"/>
      <c r="C638" s="47" t="s">
        <v>112</v>
      </c>
      <c r="D638" s="47" t="s">
        <v>100</v>
      </c>
      <c r="E638" s="21" t="s">
        <v>102</v>
      </c>
      <c r="F638" s="22" t="s">
        <v>21</v>
      </c>
      <c r="G638" s="80">
        <v>77.2441362</v>
      </c>
      <c r="H638" s="24">
        <v>1962</v>
      </c>
      <c r="I638" s="24"/>
      <c r="J638" s="254">
        <v>0</v>
      </c>
      <c r="K638" s="24"/>
    </row>
    <row r="639" spans="1:11" ht="17" customHeight="1" thickBot="1" x14ac:dyDescent="0.4">
      <c r="A639" s="110"/>
      <c r="B639" s="111"/>
      <c r="C639" s="47" t="s">
        <v>112</v>
      </c>
      <c r="D639" s="47" t="s">
        <v>100</v>
      </c>
      <c r="E639" s="21" t="s">
        <v>61</v>
      </c>
      <c r="F639" s="22" t="s">
        <v>27</v>
      </c>
      <c r="G639" s="80">
        <f>H639/25.4</f>
        <v>11.299212598425198</v>
      </c>
      <c r="H639" s="24">
        <v>287</v>
      </c>
      <c r="I639" s="24"/>
      <c r="J639" s="254">
        <v>2</v>
      </c>
      <c r="K639" s="24"/>
    </row>
    <row r="640" spans="1:11" ht="17" customHeight="1" thickBot="1" x14ac:dyDescent="0.4">
      <c r="A640" s="110"/>
      <c r="B640" s="111"/>
      <c r="C640" s="47"/>
      <c r="D640" s="47"/>
      <c r="E640" s="21"/>
      <c r="F640" s="22"/>
      <c r="G640" s="80"/>
      <c r="H640" s="24"/>
      <c r="I640" s="24"/>
      <c r="J640" s="255">
        <f>AVERAGE(J636:J639)</f>
        <v>1.25</v>
      </c>
      <c r="K640" s="24"/>
    </row>
    <row r="641" spans="1:11" ht="17" customHeight="1" thickBot="1" x14ac:dyDescent="0.4">
      <c r="A641" s="117" t="s">
        <v>762</v>
      </c>
      <c r="B641" s="118" t="s">
        <v>13</v>
      </c>
      <c r="C641" s="48" t="s">
        <v>111</v>
      </c>
      <c r="D641" s="48" t="s">
        <v>13</v>
      </c>
      <c r="E641" s="2" t="s">
        <v>4</v>
      </c>
      <c r="F641" s="10" t="s">
        <v>21</v>
      </c>
      <c r="G641" s="81">
        <v>16.181111099999999</v>
      </c>
      <c r="H641" s="8">
        <v>411</v>
      </c>
      <c r="I641" s="8"/>
      <c r="J641" s="256">
        <v>1</v>
      </c>
      <c r="K641" s="8"/>
    </row>
    <row r="642" spans="1:11" ht="17" customHeight="1" thickBot="1" x14ac:dyDescent="0.4">
      <c r="A642" s="117"/>
      <c r="B642" s="118"/>
      <c r="C642" s="48" t="s">
        <v>111</v>
      </c>
      <c r="D642" s="48" t="s">
        <v>13</v>
      </c>
      <c r="E642" s="5" t="s">
        <v>3</v>
      </c>
      <c r="F642" s="10" t="s">
        <v>21</v>
      </c>
      <c r="G642" s="83">
        <v>17.716545</v>
      </c>
      <c r="H642" s="9">
        <v>450</v>
      </c>
      <c r="I642" s="9"/>
      <c r="J642" s="259">
        <v>1</v>
      </c>
      <c r="K642" s="9"/>
    </row>
    <row r="643" spans="1:11" ht="17" customHeight="1" thickBot="1" x14ac:dyDescent="0.4">
      <c r="A643" s="117"/>
      <c r="B643" s="118"/>
      <c r="C643" s="48" t="s">
        <v>111</v>
      </c>
      <c r="D643" s="48" t="s">
        <v>13</v>
      </c>
      <c r="E643" s="2" t="s">
        <v>11</v>
      </c>
      <c r="F643" s="10" t="s">
        <v>21</v>
      </c>
      <c r="G643" s="81">
        <v>24.409461999999998</v>
      </c>
      <c r="H643" s="8">
        <v>620</v>
      </c>
      <c r="I643" s="8"/>
      <c r="J643" s="256">
        <v>0</v>
      </c>
      <c r="K643" s="8"/>
    </row>
    <row r="644" spans="1:11" ht="17" customHeight="1" thickBot="1" x14ac:dyDescent="0.4">
      <c r="A644" s="117"/>
      <c r="B644" s="118"/>
      <c r="C644" s="48" t="s">
        <v>111</v>
      </c>
      <c r="D644" s="48" t="s">
        <v>13</v>
      </c>
      <c r="E644" s="2" t="s">
        <v>6</v>
      </c>
      <c r="F644" s="10" t="s">
        <v>21</v>
      </c>
      <c r="G644" s="81">
        <v>29.6850554</v>
      </c>
      <c r="H644" s="8">
        <v>754</v>
      </c>
      <c r="I644" s="8"/>
      <c r="J644" s="256">
        <v>0</v>
      </c>
      <c r="K644" s="8"/>
    </row>
    <row r="645" spans="1:11" ht="17" customHeight="1" thickBot="1" x14ac:dyDescent="0.4">
      <c r="A645" s="117"/>
      <c r="B645" s="118"/>
      <c r="C645" s="48" t="s">
        <v>111</v>
      </c>
      <c r="D645" s="48" t="s">
        <v>13</v>
      </c>
      <c r="E645" s="5" t="s">
        <v>12</v>
      </c>
      <c r="F645" s="10" t="s">
        <v>21</v>
      </c>
      <c r="G645" s="83">
        <v>40.748053499999997</v>
      </c>
      <c r="H645" s="9">
        <v>1035</v>
      </c>
      <c r="I645" s="9"/>
      <c r="J645" s="259">
        <v>0</v>
      </c>
      <c r="K645" s="9"/>
    </row>
    <row r="646" spans="1:11" ht="17" customHeight="1" thickBot="1" x14ac:dyDescent="0.4">
      <c r="A646" s="117"/>
      <c r="B646" s="118"/>
      <c r="C646" s="48"/>
      <c r="D646" s="48"/>
      <c r="E646" s="5"/>
      <c r="F646" s="11"/>
      <c r="G646" s="83"/>
      <c r="H646" s="9"/>
      <c r="I646" s="9"/>
      <c r="J646" s="255">
        <f>AVERAGE(J641:J645)</f>
        <v>0.4</v>
      </c>
      <c r="K646" s="9"/>
    </row>
    <row r="647" spans="1:11" ht="17" customHeight="1" thickBot="1" x14ac:dyDescent="0.4">
      <c r="A647" s="117" t="s">
        <v>762</v>
      </c>
      <c r="B647" s="118" t="s">
        <v>9</v>
      </c>
      <c r="C647" s="49" t="s">
        <v>111</v>
      </c>
      <c r="D647" s="49" t="s">
        <v>9</v>
      </c>
      <c r="E647" s="26" t="s">
        <v>3</v>
      </c>
      <c r="F647" s="29" t="s">
        <v>21</v>
      </c>
      <c r="G647" s="82">
        <v>11.7716599</v>
      </c>
      <c r="H647" s="28">
        <v>299</v>
      </c>
      <c r="I647" s="28"/>
      <c r="J647" s="257">
        <v>3</v>
      </c>
      <c r="K647" s="28"/>
    </row>
    <row r="648" spans="1:11" ht="17" customHeight="1" thickBot="1" x14ac:dyDescent="0.4">
      <c r="A648" s="117"/>
      <c r="B648" s="118"/>
      <c r="C648" s="49" t="s">
        <v>111</v>
      </c>
      <c r="D648" s="49" t="s">
        <v>9</v>
      </c>
      <c r="E648" s="26" t="s">
        <v>10</v>
      </c>
      <c r="F648" s="29" t="s">
        <v>21</v>
      </c>
      <c r="G648" s="82">
        <v>23.976390899999998</v>
      </c>
      <c r="H648" s="28">
        <v>609</v>
      </c>
      <c r="I648" s="28"/>
      <c r="J648" s="257">
        <v>0</v>
      </c>
      <c r="K648" s="28"/>
    </row>
    <row r="649" spans="1:11" ht="17" customHeight="1" thickBot="1" x14ac:dyDescent="0.4">
      <c r="A649" s="117"/>
      <c r="B649" s="118"/>
      <c r="C649" s="49" t="s">
        <v>111</v>
      </c>
      <c r="D649" s="49" t="s">
        <v>9</v>
      </c>
      <c r="E649" s="26" t="s">
        <v>6</v>
      </c>
      <c r="F649" s="29" t="s">
        <v>21</v>
      </c>
      <c r="G649" s="82">
        <v>29.6850554</v>
      </c>
      <c r="H649" s="28">
        <v>754</v>
      </c>
      <c r="I649" s="28"/>
      <c r="J649" s="257">
        <v>0</v>
      </c>
      <c r="K649" s="28"/>
    </row>
    <row r="650" spans="1:11" ht="17" customHeight="1" thickBot="1" x14ac:dyDescent="0.4">
      <c r="A650" s="117"/>
      <c r="B650" s="118"/>
      <c r="C650" s="49" t="s">
        <v>111</v>
      </c>
      <c r="D650" s="49" t="s">
        <v>9</v>
      </c>
      <c r="E650" s="26" t="s">
        <v>2</v>
      </c>
      <c r="F650" s="29" t="s">
        <v>21</v>
      </c>
      <c r="G650" s="82">
        <v>32.913403599999995</v>
      </c>
      <c r="H650" s="28">
        <v>836</v>
      </c>
      <c r="I650" s="28"/>
      <c r="J650" s="257">
        <v>0</v>
      </c>
      <c r="K650" s="28"/>
    </row>
    <row r="651" spans="1:11" ht="17" customHeight="1" thickBot="1" x14ac:dyDescent="0.4">
      <c r="A651" s="117"/>
      <c r="B651" s="118"/>
      <c r="C651" s="49"/>
      <c r="D651" s="49"/>
      <c r="E651" s="26"/>
      <c r="F651" s="29"/>
      <c r="G651" s="82"/>
      <c r="H651" s="28"/>
      <c r="I651" s="28"/>
      <c r="J651" s="255">
        <f>AVERAGE(J647:J650)</f>
        <v>0.75</v>
      </c>
      <c r="K651" s="28"/>
    </row>
    <row r="652" spans="1:11" ht="17" customHeight="1" thickBot="1" x14ac:dyDescent="0.4">
      <c r="A652" s="97"/>
      <c r="B652" s="98" t="s">
        <v>773</v>
      </c>
      <c r="C652" s="48" t="s">
        <v>607</v>
      </c>
      <c r="D652" s="48" t="s">
        <v>637</v>
      </c>
      <c r="E652" s="2" t="s">
        <v>78</v>
      </c>
      <c r="F652" s="10" t="s">
        <v>27</v>
      </c>
      <c r="G652" s="90">
        <v>11.299218699999999</v>
      </c>
      <c r="H652" s="10">
        <v>287</v>
      </c>
      <c r="I652" s="10"/>
      <c r="J652" s="263">
        <v>3</v>
      </c>
      <c r="K652" s="8" t="s">
        <v>638</v>
      </c>
    </row>
    <row r="653" spans="1:11" ht="17" customHeight="1" thickBot="1" x14ac:dyDescent="0.4">
      <c r="A653" s="97"/>
      <c r="B653" s="98"/>
      <c r="C653" s="73" t="s">
        <v>607</v>
      </c>
      <c r="D653" s="73" t="s">
        <v>637</v>
      </c>
      <c r="E653" s="72" t="s">
        <v>743</v>
      </c>
      <c r="F653" s="10" t="s">
        <v>21</v>
      </c>
      <c r="G653" s="90">
        <f>H653/25.4</f>
        <v>0.78740157480314965</v>
      </c>
      <c r="H653" s="10">
        <v>20</v>
      </c>
      <c r="I653" s="10"/>
      <c r="J653" s="263">
        <v>3</v>
      </c>
      <c r="K653" s="8"/>
    </row>
    <row r="654" spans="1:11" ht="17" customHeight="1" thickBot="1" x14ac:dyDescent="0.4">
      <c r="A654" s="97"/>
      <c r="B654" s="98"/>
      <c r="C654" s="73" t="s">
        <v>607</v>
      </c>
      <c r="D654" s="73" t="s">
        <v>637</v>
      </c>
      <c r="E654" s="72" t="s">
        <v>744</v>
      </c>
      <c r="F654" s="10" t="s">
        <v>21</v>
      </c>
      <c r="G654" s="90">
        <f>H654/25.4</f>
        <v>6.4173228346456694</v>
      </c>
      <c r="H654" s="10">
        <v>163</v>
      </c>
      <c r="I654" s="10"/>
      <c r="J654" s="263">
        <v>3</v>
      </c>
      <c r="K654" s="8"/>
    </row>
    <row r="655" spans="1:11" ht="17" customHeight="1" thickBot="1" x14ac:dyDescent="0.4">
      <c r="A655" s="97"/>
      <c r="B655" s="98"/>
      <c r="C655" s="48"/>
      <c r="D655" s="48"/>
      <c r="E655" s="2"/>
      <c r="F655" s="10"/>
      <c r="G655" s="90"/>
      <c r="H655" s="10"/>
      <c r="I655" s="10"/>
      <c r="J655" s="262">
        <f>AVERAGE(J652:J654)</f>
        <v>3</v>
      </c>
      <c r="K655" s="8"/>
    </row>
    <row r="656" spans="1:11" ht="17" customHeight="1" thickBot="1" x14ac:dyDescent="0.4">
      <c r="A656" s="110"/>
      <c r="B656" s="111" t="s">
        <v>883</v>
      </c>
      <c r="C656" s="47" t="s">
        <v>112</v>
      </c>
      <c r="D656" s="47" t="s">
        <v>98</v>
      </c>
      <c r="E656" s="21" t="s">
        <v>95</v>
      </c>
      <c r="F656" s="22" t="s">
        <v>21</v>
      </c>
      <c r="G656" s="80">
        <v>21.2992241</v>
      </c>
      <c r="H656" s="24">
        <v>541</v>
      </c>
      <c r="I656" s="24"/>
      <c r="J656" s="254">
        <v>0</v>
      </c>
      <c r="K656" s="24"/>
    </row>
    <row r="657" spans="1:11" ht="17" customHeight="1" thickBot="1" x14ac:dyDescent="0.4">
      <c r="A657" s="110"/>
      <c r="B657" s="111"/>
      <c r="C657" s="47" t="s">
        <v>112</v>
      </c>
      <c r="D657" s="47" t="s">
        <v>98</v>
      </c>
      <c r="E657" s="21" t="s">
        <v>99</v>
      </c>
      <c r="F657" s="22" t="s">
        <v>21</v>
      </c>
      <c r="G657" s="80">
        <v>22.992138399999998</v>
      </c>
      <c r="H657" s="24">
        <v>584</v>
      </c>
      <c r="I657" s="24"/>
      <c r="J657" s="254">
        <v>0</v>
      </c>
      <c r="K657" s="24"/>
    </row>
    <row r="658" spans="1:11" ht="17" customHeight="1" thickBot="1" x14ac:dyDescent="0.4">
      <c r="A658" s="110"/>
      <c r="B658" s="111"/>
      <c r="C658" s="47" t="s">
        <v>112</v>
      </c>
      <c r="D658" s="47" t="s">
        <v>98</v>
      </c>
      <c r="E658" s="21" t="s">
        <v>11</v>
      </c>
      <c r="F658" s="22" t="s">
        <v>21</v>
      </c>
      <c r="G658" s="80">
        <v>24.409461999999998</v>
      </c>
      <c r="H658" s="24">
        <v>620</v>
      </c>
      <c r="I658" s="24"/>
      <c r="J658" s="254">
        <v>0</v>
      </c>
      <c r="K658" s="24"/>
    </row>
    <row r="659" spans="1:11" ht="17" customHeight="1" thickBot="1" x14ac:dyDescent="0.4">
      <c r="A659" s="110"/>
      <c r="B659" s="111"/>
      <c r="C659" s="47"/>
      <c r="D659" s="47"/>
      <c r="E659" s="21"/>
      <c r="F659" s="22"/>
      <c r="G659" s="80"/>
      <c r="H659" s="24"/>
      <c r="I659" s="24"/>
      <c r="J659" s="255">
        <f>AVERAGE(J656:J658)</f>
        <v>0</v>
      </c>
      <c r="K659" s="24"/>
    </row>
    <row r="660" spans="1:11" ht="17" customHeight="1" thickBot="1" x14ac:dyDescent="0.4">
      <c r="A660" s="97"/>
      <c r="B660" s="98" t="s">
        <v>774</v>
      </c>
      <c r="C660" s="48" t="s">
        <v>607</v>
      </c>
      <c r="D660" s="48" t="s">
        <v>633</v>
      </c>
      <c r="E660" s="2" t="s">
        <v>636</v>
      </c>
      <c r="F660" s="8" t="s">
        <v>21</v>
      </c>
      <c r="G660" s="81">
        <v>20.078751</v>
      </c>
      <c r="H660" s="8">
        <v>510</v>
      </c>
      <c r="I660" s="8"/>
      <c r="J660" s="256">
        <v>0</v>
      </c>
      <c r="K660" s="8"/>
    </row>
    <row r="661" spans="1:11" ht="17" customHeight="1" thickBot="1" x14ac:dyDescent="0.4">
      <c r="A661" s="97"/>
      <c r="B661" s="98"/>
      <c r="C661" s="48" t="s">
        <v>607</v>
      </c>
      <c r="D661" s="48" t="s">
        <v>633</v>
      </c>
      <c r="E661" s="2" t="s">
        <v>634</v>
      </c>
      <c r="F661" s="8" t="s">
        <v>21</v>
      </c>
      <c r="G661" s="81">
        <v>26.023636099999997</v>
      </c>
      <c r="H661" s="8">
        <v>661</v>
      </c>
      <c r="I661" s="8"/>
      <c r="J661" s="256">
        <v>0</v>
      </c>
      <c r="K661" s="8"/>
    </row>
    <row r="662" spans="1:11" ht="17" customHeight="1" thickBot="1" x14ac:dyDescent="0.4">
      <c r="A662" s="97"/>
      <c r="B662" s="98"/>
      <c r="C662" s="48" t="s">
        <v>607</v>
      </c>
      <c r="D662" s="48" t="s">
        <v>633</v>
      </c>
      <c r="E662" s="5" t="s">
        <v>635</v>
      </c>
      <c r="F662" s="9" t="s">
        <v>21</v>
      </c>
      <c r="G662" s="83">
        <v>28.818913199999997</v>
      </c>
      <c r="H662" s="9">
        <v>732</v>
      </c>
      <c r="I662" s="9"/>
      <c r="J662" s="259">
        <v>0</v>
      </c>
      <c r="K662" s="9"/>
    </row>
    <row r="663" spans="1:11" ht="17" customHeight="1" thickBot="1" x14ac:dyDescent="0.4">
      <c r="A663" s="97"/>
      <c r="B663" s="98"/>
      <c r="C663" s="48"/>
      <c r="D663" s="48"/>
      <c r="E663" s="5"/>
      <c r="F663" s="9"/>
      <c r="G663" s="83"/>
      <c r="H663" s="9"/>
      <c r="I663" s="9"/>
      <c r="J663" s="255">
        <f>AVERAGE(J660:J662)</f>
        <v>0</v>
      </c>
      <c r="K663" s="9"/>
    </row>
    <row r="664" spans="1:11" ht="17" customHeight="1" thickBot="1" x14ac:dyDescent="0.4">
      <c r="A664" s="97"/>
      <c r="B664" s="98" t="s">
        <v>775</v>
      </c>
      <c r="C664" s="49" t="s">
        <v>607</v>
      </c>
      <c r="D664" s="49" t="s">
        <v>629</v>
      </c>
      <c r="E664" s="26" t="s">
        <v>336</v>
      </c>
      <c r="F664" s="28" t="s">
        <v>21</v>
      </c>
      <c r="G664" s="82">
        <v>10.2755961</v>
      </c>
      <c r="H664" s="28">
        <v>261</v>
      </c>
      <c r="I664" s="28"/>
      <c r="J664" s="257">
        <v>3</v>
      </c>
      <c r="K664" s="28"/>
    </row>
    <row r="665" spans="1:11" ht="17" customHeight="1" thickBot="1" x14ac:dyDescent="0.4">
      <c r="A665" s="97"/>
      <c r="B665" s="98"/>
      <c r="C665" s="49" t="s">
        <v>607</v>
      </c>
      <c r="D665" s="49" t="s">
        <v>629</v>
      </c>
      <c r="E665" s="26" t="s">
        <v>631</v>
      </c>
      <c r="F665" s="28" t="s">
        <v>21</v>
      </c>
      <c r="G665" s="82">
        <v>20.078751</v>
      </c>
      <c r="H665" s="28">
        <v>510</v>
      </c>
      <c r="I665" s="28"/>
      <c r="J665" s="257">
        <v>0</v>
      </c>
      <c r="K665" s="28"/>
    </row>
    <row r="666" spans="1:11" ht="17" customHeight="1" thickBot="1" x14ac:dyDescent="0.4">
      <c r="A666" s="97"/>
      <c r="B666" s="98"/>
      <c r="C666" s="49" t="s">
        <v>607</v>
      </c>
      <c r="D666" s="49" t="s">
        <v>629</v>
      </c>
      <c r="E666" s="26" t="s">
        <v>630</v>
      </c>
      <c r="F666" s="28" t="s">
        <v>21</v>
      </c>
      <c r="G666" s="82">
        <v>21.377964299999999</v>
      </c>
      <c r="H666" s="28">
        <v>543</v>
      </c>
      <c r="I666" s="28"/>
      <c r="J666" s="257">
        <v>0</v>
      </c>
      <c r="K666" s="28"/>
    </row>
    <row r="667" spans="1:11" ht="17" customHeight="1" thickBot="1" x14ac:dyDescent="0.4">
      <c r="A667" s="97"/>
      <c r="B667" s="98"/>
      <c r="C667" s="49" t="s">
        <v>607</v>
      </c>
      <c r="D667" s="49" t="s">
        <v>629</v>
      </c>
      <c r="E667" s="26" t="s">
        <v>632</v>
      </c>
      <c r="F667" s="28" t="s">
        <v>21</v>
      </c>
      <c r="G667" s="82">
        <v>25.000013499999998</v>
      </c>
      <c r="H667" s="28">
        <v>635</v>
      </c>
      <c r="I667" s="28"/>
      <c r="J667" s="257">
        <v>0</v>
      </c>
      <c r="K667" s="28"/>
    </row>
    <row r="668" spans="1:11" ht="17" customHeight="1" thickBot="1" x14ac:dyDescent="0.4">
      <c r="A668" s="97"/>
      <c r="B668" s="98"/>
      <c r="C668" s="49"/>
      <c r="D668" s="49"/>
      <c r="E668" s="26"/>
      <c r="F668" s="28"/>
      <c r="G668" s="82"/>
      <c r="H668" s="28"/>
      <c r="I668" s="28"/>
      <c r="J668" s="255">
        <f>AVERAGE(J664:J667)</f>
        <v>0.75</v>
      </c>
      <c r="K668" s="28"/>
    </row>
    <row r="669" spans="1:11" ht="17" customHeight="1" thickBot="1" x14ac:dyDescent="0.4">
      <c r="A669" s="110"/>
      <c r="B669" s="111" t="s">
        <v>884</v>
      </c>
      <c r="C669" s="48" t="s">
        <v>112</v>
      </c>
      <c r="D669" s="48" t="s">
        <v>97</v>
      </c>
      <c r="E669" s="2" t="s">
        <v>96</v>
      </c>
      <c r="F669" s="10" t="s">
        <v>21</v>
      </c>
      <c r="G669" s="81">
        <v>8.1889807999999995</v>
      </c>
      <c r="H669" s="8">
        <v>208</v>
      </c>
      <c r="I669" s="8"/>
      <c r="J669" s="256">
        <v>3</v>
      </c>
      <c r="K669" s="8"/>
    </row>
    <row r="670" spans="1:11" ht="17" customHeight="1" thickBot="1" x14ac:dyDescent="0.4">
      <c r="A670" s="110"/>
      <c r="B670" s="111"/>
      <c r="C670" s="48" t="s">
        <v>112</v>
      </c>
      <c r="D670" s="48" t="s">
        <v>97</v>
      </c>
      <c r="E670" s="5" t="s">
        <v>96</v>
      </c>
      <c r="F670" s="10" t="s">
        <v>21</v>
      </c>
      <c r="G670" s="83">
        <v>8.8582725</v>
      </c>
      <c r="H670" s="9">
        <v>225</v>
      </c>
      <c r="I670" s="9"/>
      <c r="J670" s="259">
        <v>3</v>
      </c>
      <c r="K670" s="9"/>
    </row>
    <row r="671" spans="1:11" ht="17" customHeight="1" thickBot="1" x14ac:dyDescent="0.4">
      <c r="A671" s="110"/>
      <c r="B671" s="111"/>
      <c r="C671" s="48" t="s">
        <v>112</v>
      </c>
      <c r="D671" s="48" t="s">
        <v>97</v>
      </c>
      <c r="E671" s="2" t="s">
        <v>95</v>
      </c>
      <c r="F671" s="10" t="s">
        <v>21</v>
      </c>
      <c r="G671" s="81">
        <v>21.2992241</v>
      </c>
      <c r="H671" s="8">
        <v>541</v>
      </c>
      <c r="I671" s="8"/>
      <c r="J671" s="256">
        <v>0</v>
      </c>
      <c r="K671" s="8"/>
    </row>
    <row r="672" spans="1:11" ht="17" customHeight="1" thickBot="1" x14ac:dyDescent="0.4">
      <c r="A672" s="110"/>
      <c r="B672" s="111"/>
      <c r="C672" s="48" t="s">
        <v>112</v>
      </c>
      <c r="D672" s="48" t="s">
        <v>97</v>
      </c>
      <c r="E672" s="5" t="s">
        <v>95</v>
      </c>
      <c r="F672" s="10" t="s">
        <v>21</v>
      </c>
      <c r="G672" s="83">
        <v>21.338594199999999</v>
      </c>
      <c r="H672" s="9">
        <v>542</v>
      </c>
      <c r="I672" s="9"/>
      <c r="J672" s="259">
        <v>0</v>
      </c>
      <c r="K672" s="9"/>
    </row>
    <row r="673" spans="1:11" ht="17" customHeight="1" thickBot="1" x14ac:dyDescent="0.4">
      <c r="A673" s="110"/>
      <c r="B673" s="111"/>
      <c r="C673" s="48"/>
      <c r="D673" s="48"/>
      <c r="E673" s="5"/>
      <c r="F673" s="11"/>
      <c r="G673" s="83"/>
      <c r="H673" s="9"/>
      <c r="I673" s="9"/>
      <c r="J673" s="255">
        <f>AVERAGE(J669:J672)</f>
        <v>1.5</v>
      </c>
      <c r="K673" s="9"/>
    </row>
    <row r="674" spans="1:11" ht="17" customHeight="1" thickBot="1" x14ac:dyDescent="0.4">
      <c r="A674" s="97" t="s">
        <v>762</v>
      </c>
      <c r="B674" s="98" t="s">
        <v>684</v>
      </c>
      <c r="C674" s="65" t="s">
        <v>607</v>
      </c>
      <c r="D674" s="65" t="s">
        <v>684</v>
      </c>
      <c r="E674" s="35" t="s">
        <v>697</v>
      </c>
      <c r="F674" s="22" t="s">
        <v>21</v>
      </c>
      <c r="G674" s="89">
        <v>22.637807499999997</v>
      </c>
      <c r="H674" s="38">
        <v>575</v>
      </c>
      <c r="I674" s="38"/>
      <c r="J674" s="267">
        <v>0</v>
      </c>
      <c r="K674" s="38"/>
    </row>
    <row r="675" spans="1:11" ht="17" customHeight="1" thickBot="1" x14ac:dyDescent="0.4">
      <c r="A675" s="97"/>
      <c r="B675" s="98"/>
      <c r="C675" s="65" t="s">
        <v>607</v>
      </c>
      <c r="D675" s="65" t="s">
        <v>684</v>
      </c>
      <c r="E675" s="35" t="s">
        <v>657</v>
      </c>
      <c r="F675" s="22" t="s">
        <v>21</v>
      </c>
      <c r="G675" s="89">
        <v>28.818913199999997</v>
      </c>
      <c r="H675" s="38">
        <v>732</v>
      </c>
      <c r="I675" s="38"/>
      <c r="J675" s="267">
        <v>0</v>
      </c>
      <c r="K675" s="38"/>
    </row>
    <row r="676" spans="1:11" ht="17" customHeight="1" thickBot="1" x14ac:dyDescent="0.4">
      <c r="A676" s="97"/>
      <c r="B676" s="98"/>
      <c r="C676" s="65"/>
      <c r="D676" s="65"/>
      <c r="E676" s="35"/>
      <c r="F676" s="36"/>
      <c r="G676" s="89"/>
      <c r="H676" s="38"/>
      <c r="I676" s="38"/>
      <c r="J676" s="255">
        <f>AVERAGE(J674:J675)</f>
        <v>0</v>
      </c>
      <c r="K676" s="38"/>
    </row>
    <row r="677" spans="1:11" ht="17" customHeight="1" thickBot="1" x14ac:dyDescent="0.4">
      <c r="A677" s="97"/>
      <c r="B677" s="98" t="s">
        <v>776</v>
      </c>
      <c r="C677" s="48" t="s">
        <v>607</v>
      </c>
      <c r="D677" s="48" t="s">
        <v>627</v>
      </c>
      <c r="E677" s="2" t="s">
        <v>132</v>
      </c>
      <c r="F677" s="8" t="s">
        <v>27</v>
      </c>
      <c r="G677" s="81">
        <v>11.299218699999999</v>
      </c>
      <c r="H677" s="8">
        <v>287</v>
      </c>
      <c r="I677" s="8"/>
      <c r="J677" s="256">
        <v>2</v>
      </c>
      <c r="K677" s="77" t="s">
        <v>628</v>
      </c>
    </row>
    <row r="678" spans="1:11" ht="17" customHeight="1" thickBot="1" x14ac:dyDescent="0.4">
      <c r="A678" s="97"/>
      <c r="B678" s="98"/>
      <c r="C678" s="48" t="s">
        <v>607</v>
      </c>
      <c r="D678" s="48" t="s">
        <v>627</v>
      </c>
      <c r="E678" s="2" t="s">
        <v>671</v>
      </c>
      <c r="F678" s="10" t="s">
        <v>21</v>
      </c>
      <c r="G678" s="81">
        <f>H678/25.4</f>
        <v>19.685039370078741</v>
      </c>
      <c r="H678" s="8">
        <v>500</v>
      </c>
      <c r="I678" s="8"/>
      <c r="J678" s="256">
        <v>1</v>
      </c>
      <c r="K678" s="8"/>
    </row>
    <row r="679" spans="1:11" ht="17" customHeight="1" thickBot="1" x14ac:dyDescent="0.4">
      <c r="A679" s="97"/>
      <c r="B679" s="98"/>
      <c r="C679" s="48" t="s">
        <v>607</v>
      </c>
      <c r="D679" s="48" t="s">
        <v>627</v>
      </c>
      <c r="E679" s="72" t="s">
        <v>668</v>
      </c>
      <c r="F679" s="10" t="s">
        <v>21</v>
      </c>
      <c r="G679" s="81">
        <f t="shared" ref="G679:G680" si="5">H679/25.4</f>
        <v>14.448818897637796</v>
      </c>
      <c r="H679" s="8">
        <v>367</v>
      </c>
      <c r="I679" s="8"/>
      <c r="J679" s="256">
        <v>1</v>
      </c>
      <c r="K679" s="8"/>
    </row>
    <row r="680" spans="1:11" ht="17" customHeight="1" thickBot="1" x14ac:dyDescent="0.4">
      <c r="A680" s="97"/>
      <c r="B680" s="98"/>
      <c r="C680" s="48" t="s">
        <v>607</v>
      </c>
      <c r="D680" s="48" t="s">
        <v>627</v>
      </c>
      <c r="E680" s="72" t="s">
        <v>669</v>
      </c>
      <c r="F680" s="10" t="s">
        <v>21</v>
      </c>
      <c r="G680" s="81">
        <f t="shared" si="5"/>
        <v>6.2598425196850398</v>
      </c>
      <c r="H680" s="8">
        <v>159</v>
      </c>
      <c r="I680" s="8"/>
      <c r="J680" s="256">
        <v>3</v>
      </c>
      <c r="K680" s="8"/>
    </row>
    <row r="681" spans="1:11" ht="17" customHeight="1" thickBot="1" x14ac:dyDescent="0.4">
      <c r="A681" s="97"/>
      <c r="B681" s="98"/>
      <c r="C681" s="48"/>
      <c r="D681" s="48"/>
      <c r="E681" s="2"/>
      <c r="F681" s="10"/>
      <c r="G681" s="81"/>
      <c r="H681" s="8"/>
      <c r="I681" s="8"/>
      <c r="J681" s="255">
        <f>AVERAGE(J677:J680)</f>
        <v>1.75</v>
      </c>
      <c r="K681" s="8"/>
    </row>
    <row r="682" spans="1:11" ht="17" customHeight="1" thickBot="1" x14ac:dyDescent="0.4">
      <c r="A682" s="97" t="s">
        <v>762</v>
      </c>
      <c r="B682" s="98" t="s">
        <v>777</v>
      </c>
      <c r="C682" s="49" t="s">
        <v>607</v>
      </c>
      <c r="D682" s="49" t="s">
        <v>623</v>
      </c>
      <c r="E682" s="26" t="s">
        <v>626</v>
      </c>
      <c r="F682" s="28" t="s">
        <v>21</v>
      </c>
      <c r="G682" s="82">
        <v>18.070875900000001</v>
      </c>
      <c r="H682" s="28">
        <v>459</v>
      </c>
      <c r="I682" s="28"/>
      <c r="J682" s="257">
        <v>1</v>
      </c>
      <c r="K682" s="28"/>
    </row>
    <row r="683" spans="1:11" ht="17" customHeight="1" thickBot="1" x14ac:dyDescent="0.4">
      <c r="A683" s="97"/>
      <c r="B683" s="98"/>
      <c r="C683" s="49" t="s">
        <v>607</v>
      </c>
      <c r="D683" s="49" t="s">
        <v>623</v>
      </c>
      <c r="E683" s="26" t="s">
        <v>625</v>
      </c>
      <c r="F683" s="28" t="s">
        <v>21</v>
      </c>
      <c r="G683" s="82">
        <v>41.338605000000001</v>
      </c>
      <c r="H683" s="28">
        <v>1050</v>
      </c>
      <c r="I683" s="28"/>
      <c r="J683" s="257">
        <v>0</v>
      </c>
      <c r="K683" s="28"/>
    </row>
    <row r="684" spans="1:11" ht="17" customHeight="1" thickBot="1" x14ac:dyDescent="0.4">
      <c r="A684" s="97"/>
      <c r="B684" s="98"/>
      <c r="C684" s="49" t="s">
        <v>607</v>
      </c>
      <c r="D684" s="49" t="s">
        <v>623</v>
      </c>
      <c r="E684" s="26" t="s">
        <v>624</v>
      </c>
      <c r="F684" s="28" t="s">
        <v>21</v>
      </c>
      <c r="G684" s="82">
        <v>47.637820999999995</v>
      </c>
      <c r="H684" s="28">
        <v>1210</v>
      </c>
      <c r="I684" s="28"/>
      <c r="J684" s="257">
        <v>0</v>
      </c>
      <c r="K684" s="28"/>
    </row>
    <row r="685" spans="1:11" ht="17" customHeight="1" thickBot="1" x14ac:dyDescent="0.4">
      <c r="A685" s="97"/>
      <c r="B685" s="98"/>
      <c r="C685" s="49"/>
      <c r="D685" s="49"/>
      <c r="E685" s="26"/>
      <c r="F685" s="28"/>
      <c r="G685" s="82"/>
      <c r="H685" s="28"/>
      <c r="I685" s="28"/>
      <c r="J685" s="255">
        <f>AVERAGE(J682:J684)</f>
        <v>0.33333333333333331</v>
      </c>
      <c r="K685" s="28"/>
    </row>
    <row r="686" spans="1:11" ht="17" customHeight="1" thickBot="1" x14ac:dyDescent="0.4">
      <c r="A686" s="110"/>
      <c r="B686" s="111" t="s">
        <v>94</v>
      </c>
      <c r="C686" s="48" t="s">
        <v>112</v>
      </c>
      <c r="D686" s="48" t="s">
        <v>94</v>
      </c>
      <c r="E686" s="2" t="s">
        <v>66</v>
      </c>
      <c r="F686" s="10" t="s">
        <v>21</v>
      </c>
      <c r="G686" s="81">
        <v>8.7401622000000003</v>
      </c>
      <c r="H686" s="8">
        <v>222</v>
      </c>
      <c r="I686" s="8"/>
      <c r="J686" s="256">
        <v>3</v>
      </c>
      <c r="K686" s="8"/>
    </row>
    <row r="687" spans="1:11" ht="17" customHeight="1" thickBot="1" x14ac:dyDescent="0.4">
      <c r="A687" s="110"/>
      <c r="B687" s="111"/>
      <c r="C687" s="48" t="s">
        <v>112</v>
      </c>
      <c r="D687" s="48" t="s">
        <v>94</v>
      </c>
      <c r="E687" s="2" t="s">
        <v>61</v>
      </c>
      <c r="F687" s="8" t="s">
        <v>27</v>
      </c>
      <c r="G687" s="81">
        <v>11.299218699999999</v>
      </c>
      <c r="H687" s="8">
        <v>287</v>
      </c>
      <c r="I687" s="8"/>
      <c r="J687" s="256">
        <v>3</v>
      </c>
      <c r="K687" s="8" t="s">
        <v>92</v>
      </c>
    </row>
    <row r="688" spans="1:11" ht="17" customHeight="1" thickBot="1" x14ac:dyDescent="0.4">
      <c r="A688" s="110"/>
      <c r="B688" s="111"/>
      <c r="C688" s="48" t="s">
        <v>112</v>
      </c>
      <c r="D688" s="48" t="s">
        <v>94</v>
      </c>
      <c r="E688" s="5" t="s">
        <v>93</v>
      </c>
      <c r="F688" s="11" t="s">
        <v>21</v>
      </c>
      <c r="G688" s="83">
        <v>12.598431999999999</v>
      </c>
      <c r="H688" s="9">
        <v>320</v>
      </c>
      <c r="I688" s="9"/>
      <c r="J688" s="259">
        <v>1</v>
      </c>
      <c r="K688" s="9"/>
    </row>
    <row r="689" spans="1:11" ht="17" customHeight="1" thickBot="1" x14ac:dyDescent="0.4">
      <c r="A689" s="110"/>
      <c r="B689" s="111"/>
      <c r="C689" s="48"/>
      <c r="D689" s="48"/>
      <c r="E689" s="5"/>
      <c r="F689" s="11"/>
      <c r="G689" s="83"/>
      <c r="H689" s="9"/>
      <c r="I689" s="9"/>
      <c r="J689" s="255">
        <f>AVERAGE(J686:J688)</f>
        <v>2.3333333333333335</v>
      </c>
      <c r="K689" s="9"/>
    </row>
    <row r="690" spans="1:11" ht="17" customHeight="1" thickBot="1" x14ac:dyDescent="0.4">
      <c r="A690" s="116" t="s">
        <v>762</v>
      </c>
      <c r="B690" s="111" t="s">
        <v>885</v>
      </c>
      <c r="C690" s="47" t="s">
        <v>112</v>
      </c>
      <c r="D690" s="47" t="s">
        <v>91</v>
      </c>
      <c r="E690" s="21" t="s">
        <v>78</v>
      </c>
      <c r="F690" s="22" t="s">
        <v>21</v>
      </c>
      <c r="G690" s="86">
        <v>11.299218699999999</v>
      </c>
      <c r="H690" s="22">
        <v>287</v>
      </c>
      <c r="I690" s="22"/>
      <c r="J690" s="260">
        <v>3</v>
      </c>
      <c r="K690" s="24" t="s">
        <v>90</v>
      </c>
    </row>
    <row r="691" spans="1:11" ht="17" customHeight="1" thickBot="1" x14ac:dyDescent="0.4">
      <c r="A691" s="116"/>
      <c r="B691" s="111"/>
      <c r="C691" s="47" t="s">
        <v>112</v>
      </c>
      <c r="D691" s="47" t="s">
        <v>91</v>
      </c>
      <c r="E691" s="21" t="s">
        <v>277</v>
      </c>
      <c r="F691" s="22" t="s">
        <v>21</v>
      </c>
      <c r="G691" s="86">
        <f>H691/2.4</f>
        <v>167.5</v>
      </c>
      <c r="H691" s="22">
        <v>402</v>
      </c>
      <c r="I691" s="22"/>
      <c r="J691" s="260">
        <v>1</v>
      </c>
      <c r="K691" s="24"/>
    </row>
    <row r="692" spans="1:11" ht="17" customHeight="1" thickBot="1" x14ac:dyDescent="0.4">
      <c r="A692" s="116"/>
      <c r="B692" s="111"/>
      <c r="C692" s="47" t="s">
        <v>112</v>
      </c>
      <c r="D692" s="47" t="s">
        <v>91</v>
      </c>
      <c r="E692" s="21" t="s">
        <v>745</v>
      </c>
      <c r="F692" s="22" t="s">
        <v>21</v>
      </c>
      <c r="G692" s="86">
        <f t="shared" ref="G692:G693" si="6">H692/2.4</f>
        <v>375</v>
      </c>
      <c r="H692" s="22">
        <v>900</v>
      </c>
      <c r="I692" s="22"/>
      <c r="J692" s="260">
        <v>0</v>
      </c>
      <c r="K692" s="24"/>
    </row>
    <row r="693" spans="1:11" ht="17" customHeight="1" thickBot="1" x14ac:dyDescent="0.4">
      <c r="A693" s="116"/>
      <c r="B693" s="111"/>
      <c r="C693" s="47" t="s">
        <v>112</v>
      </c>
      <c r="D693" s="47" t="s">
        <v>91</v>
      </c>
      <c r="E693" s="21" t="s">
        <v>11</v>
      </c>
      <c r="F693" s="22" t="s">
        <v>21</v>
      </c>
      <c r="G693" s="86">
        <f t="shared" si="6"/>
        <v>258.33333333333337</v>
      </c>
      <c r="H693" s="22">
        <v>620</v>
      </c>
      <c r="I693" s="22"/>
      <c r="J693" s="260">
        <v>0</v>
      </c>
      <c r="K693" s="24"/>
    </row>
    <row r="694" spans="1:11" ht="17" customHeight="1" thickBot="1" x14ac:dyDescent="0.4">
      <c r="A694" s="116"/>
      <c r="B694" s="111"/>
      <c r="C694" s="47"/>
      <c r="D694" s="47"/>
      <c r="E694" s="21"/>
      <c r="F694" s="22"/>
      <c r="G694" s="86"/>
      <c r="H694" s="22"/>
      <c r="I694" s="22"/>
      <c r="J694" s="262">
        <f>AVERAGE(J690:J693)</f>
        <v>1</v>
      </c>
      <c r="K694" s="24"/>
    </row>
    <row r="695" spans="1:11" ht="17" customHeight="1" thickBot="1" x14ac:dyDescent="0.4">
      <c r="A695" s="113"/>
      <c r="B695" s="114" t="s">
        <v>8</v>
      </c>
      <c r="C695" s="48" t="s">
        <v>111</v>
      </c>
      <c r="D695" s="48" t="s">
        <v>8</v>
      </c>
      <c r="E695" s="5" t="s">
        <v>3</v>
      </c>
      <c r="F695" s="11" t="s">
        <v>21</v>
      </c>
      <c r="G695" s="83">
        <v>11.7716599</v>
      </c>
      <c r="H695" s="9">
        <v>299</v>
      </c>
      <c r="I695" s="9"/>
      <c r="J695" s="259">
        <v>3</v>
      </c>
      <c r="K695" s="9"/>
    </row>
    <row r="696" spans="1:11" ht="17" customHeight="1" thickBot="1" x14ac:dyDescent="0.4">
      <c r="A696" s="113"/>
      <c r="B696" s="114"/>
      <c r="C696" s="48" t="s">
        <v>111</v>
      </c>
      <c r="D696" s="48" t="s">
        <v>8</v>
      </c>
      <c r="E696" s="2" t="s">
        <v>4</v>
      </c>
      <c r="F696" s="11" t="s">
        <v>21</v>
      </c>
      <c r="G696" s="81">
        <v>16.181111099999999</v>
      </c>
      <c r="H696" s="8">
        <v>411</v>
      </c>
      <c r="I696" s="8"/>
      <c r="J696" s="256">
        <v>1</v>
      </c>
      <c r="K696" s="8"/>
    </row>
    <row r="697" spans="1:11" ht="17" customHeight="1" thickBot="1" x14ac:dyDescent="0.4">
      <c r="A697" s="113"/>
      <c r="B697" s="114"/>
      <c r="C697" s="48" t="s">
        <v>111</v>
      </c>
      <c r="D697" s="48" t="s">
        <v>8</v>
      </c>
      <c r="E697" s="5" t="s">
        <v>4</v>
      </c>
      <c r="F697" s="11" t="s">
        <v>21</v>
      </c>
      <c r="G697" s="83">
        <v>16.181111099999999</v>
      </c>
      <c r="H697" s="9">
        <v>411</v>
      </c>
      <c r="I697" s="9"/>
      <c r="J697" s="259">
        <v>1</v>
      </c>
      <c r="K697" s="9"/>
    </row>
    <row r="698" spans="1:11" ht="17" customHeight="1" thickBot="1" x14ac:dyDescent="0.4">
      <c r="A698" s="113"/>
      <c r="B698" s="114"/>
      <c r="C698" s="48" t="s">
        <v>111</v>
      </c>
      <c r="D698" s="48" t="s">
        <v>8</v>
      </c>
      <c r="E698" s="5" t="s">
        <v>3</v>
      </c>
      <c r="F698" s="11" t="s">
        <v>21</v>
      </c>
      <c r="G698" s="83">
        <v>17.716545</v>
      </c>
      <c r="H698" s="9">
        <v>450</v>
      </c>
      <c r="I698" s="9"/>
      <c r="J698" s="259">
        <v>1</v>
      </c>
      <c r="K698" s="9"/>
    </row>
    <row r="699" spans="1:11" ht="17" customHeight="1" thickBot="1" x14ac:dyDescent="0.4">
      <c r="A699" s="113"/>
      <c r="B699" s="114"/>
      <c r="C699" s="48" t="s">
        <v>111</v>
      </c>
      <c r="D699" s="48" t="s">
        <v>8</v>
      </c>
      <c r="E699" s="2" t="s">
        <v>6</v>
      </c>
      <c r="F699" s="11" t="s">
        <v>21</v>
      </c>
      <c r="G699" s="81">
        <v>29.6850554</v>
      </c>
      <c r="H699" s="8">
        <v>754</v>
      </c>
      <c r="I699" s="8"/>
      <c r="J699" s="256">
        <v>0</v>
      </c>
      <c r="K699" s="8"/>
    </row>
    <row r="700" spans="1:11" ht="17" customHeight="1" thickBot="1" x14ac:dyDescent="0.4">
      <c r="A700" s="113"/>
      <c r="B700" s="114"/>
      <c r="C700" s="48" t="s">
        <v>111</v>
      </c>
      <c r="D700" s="48" t="s">
        <v>8</v>
      </c>
      <c r="E700" s="2" t="s">
        <v>2</v>
      </c>
      <c r="F700" s="11" t="s">
        <v>21</v>
      </c>
      <c r="G700" s="81">
        <v>32.913403599999995</v>
      </c>
      <c r="H700" s="8">
        <v>836</v>
      </c>
      <c r="I700" s="8"/>
      <c r="J700" s="256">
        <v>0</v>
      </c>
      <c r="K700" s="8"/>
    </row>
    <row r="701" spans="1:11" ht="17" customHeight="1" thickBot="1" x14ac:dyDescent="0.4">
      <c r="A701" s="113"/>
      <c r="B701" s="114"/>
      <c r="C701" s="48"/>
      <c r="D701" s="48"/>
      <c r="E701" s="2"/>
      <c r="F701" s="10"/>
      <c r="G701" s="81"/>
      <c r="H701" s="8"/>
      <c r="I701" s="8"/>
      <c r="J701" s="255">
        <f>AVERAGE(J695:J700)</f>
        <v>1</v>
      </c>
      <c r="K701" s="8"/>
    </row>
    <row r="702" spans="1:11" ht="17" customHeight="1" thickBot="1" x14ac:dyDescent="0.4">
      <c r="A702" s="110"/>
      <c r="B702" s="111" t="s">
        <v>886</v>
      </c>
      <c r="C702" s="49" t="s">
        <v>112</v>
      </c>
      <c r="D702" s="49" t="s">
        <v>88</v>
      </c>
      <c r="E702" s="26" t="s">
        <v>83</v>
      </c>
      <c r="F702" s="28" t="s">
        <v>27</v>
      </c>
      <c r="G702" s="82">
        <v>11.299218699999999</v>
      </c>
      <c r="H702" s="28">
        <v>287</v>
      </c>
      <c r="I702" s="28"/>
      <c r="J702" s="257">
        <v>3</v>
      </c>
      <c r="K702" s="28" t="s">
        <v>85</v>
      </c>
    </row>
    <row r="703" spans="1:11" ht="17" customHeight="1" thickBot="1" x14ac:dyDescent="0.4">
      <c r="A703" s="110"/>
      <c r="B703" s="111"/>
      <c r="C703" s="49" t="s">
        <v>112</v>
      </c>
      <c r="D703" s="49" t="s">
        <v>88</v>
      </c>
      <c r="E703" s="26" t="s">
        <v>86</v>
      </c>
      <c r="F703" s="29" t="s">
        <v>21</v>
      </c>
      <c r="G703" s="82">
        <v>21.614184899999998</v>
      </c>
      <c r="H703" s="28">
        <v>549</v>
      </c>
      <c r="I703" s="28"/>
      <c r="J703" s="257">
        <v>0</v>
      </c>
      <c r="K703" s="28"/>
    </row>
    <row r="704" spans="1:11" ht="17" customHeight="1" thickBot="1" x14ac:dyDescent="0.4">
      <c r="A704" s="110"/>
      <c r="B704" s="111"/>
      <c r="C704" s="49" t="s">
        <v>112</v>
      </c>
      <c r="D704" s="49" t="s">
        <v>88</v>
      </c>
      <c r="E704" s="26" t="s">
        <v>87</v>
      </c>
      <c r="F704" s="29" t="s">
        <v>21</v>
      </c>
      <c r="G704" s="82">
        <v>24.370091899999998</v>
      </c>
      <c r="H704" s="28">
        <v>619</v>
      </c>
      <c r="I704" s="28"/>
      <c r="J704" s="257">
        <v>0</v>
      </c>
      <c r="K704" s="28"/>
    </row>
    <row r="705" spans="1:11" ht="17" customHeight="1" thickBot="1" x14ac:dyDescent="0.4">
      <c r="A705" s="110"/>
      <c r="B705" s="111"/>
      <c r="C705" s="49" t="s">
        <v>112</v>
      </c>
      <c r="D705" s="49" t="s">
        <v>88</v>
      </c>
      <c r="E705" s="26" t="s">
        <v>11</v>
      </c>
      <c r="F705" s="29" t="s">
        <v>21</v>
      </c>
      <c r="G705" s="82">
        <v>24.409461999999998</v>
      </c>
      <c r="H705" s="28">
        <v>620</v>
      </c>
      <c r="I705" s="28"/>
      <c r="J705" s="257">
        <v>0</v>
      </c>
      <c r="K705" s="28"/>
    </row>
    <row r="706" spans="1:11" ht="17" customHeight="1" thickBot="1" x14ac:dyDescent="0.4">
      <c r="A706" s="110"/>
      <c r="B706" s="111"/>
      <c r="C706" s="49"/>
      <c r="D706" s="49"/>
      <c r="E706" s="26"/>
      <c r="F706" s="29"/>
      <c r="G706" s="82"/>
      <c r="H706" s="28"/>
      <c r="I706" s="28"/>
      <c r="J706" s="255">
        <f>AVERAGE(J702:J705)</f>
        <v>0.75</v>
      </c>
      <c r="K706" s="28"/>
    </row>
    <row r="707" spans="1:11" ht="17" customHeight="1" thickBot="1" x14ac:dyDescent="0.4">
      <c r="A707" s="103"/>
      <c r="B707" s="104" t="s">
        <v>827</v>
      </c>
      <c r="C707" s="48" t="s">
        <v>297</v>
      </c>
      <c r="D707" s="48" t="s">
        <v>360</v>
      </c>
      <c r="E707" s="5" t="s">
        <v>363</v>
      </c>
      <c r="F707" s="9" t="s">
        <v>21</v>
      </c>
      <c r="G707" s="83">
        <v>26.811038099999998</v>
      </c>
      <c r="H707" s="9">
        <v>681</v>
      </c>
      <c r="I707" s="9"/>
      <c r="J707" s="259">
        <v>0</v>
      </c>
      <c r="K707" s="9" t="s">
        <v>364</v>
      </c>
    </row>
    <row r="708" spans="1:11" ht="17" customHeight="1" thickBot="1" x14ac:dyDescent="0.4">
      <c r="A708" s="103"/>
      <c r="B708" s="104"/>
      <c r="C708" s="48" t="s">
        <v>297</v>
      </c>
      <c r="D708" s="48" t="s">
        <v>360</v>
      </c>
      <c r="E708" s="2" t="s">
        <v>361</v>
      </c>
      <c r="F708" s="8" t="s">
        <v>21</v>
      </c>
      <c r="G708" s="81">
        <v>31.496079999999999</v>
      </c>
      <c r="H708" s="8">
        <v>800</v>
      </c>
      <c r="I708" s="8"/>
      <c r="J708" s="256">
        <v>0</v>
      </c>
      <c r="K708" s="8" t="s">
        <v>362</v>
      </c>
    </row>
    <row r="709" spans="1:11" ht="17" customHeight="1" thickBot="1" x14ac:dyDescent="0.4">
      <c r="A709" s="103"/>
      <c r="B709" s="104"/>
      <c r="C709" s="48"/>
      <c r="D709" s="48"/>
      <c r="E709" s="2"/>
      <c r="F709" s="8"/>
      <c r="G709" s="81"/>
      <c r="H709" s="8"/>
      <c r="I709" s="8"/>
      <c r="J709" s="255">
        <f>AVERAGE(J707:J708)</f>
        <v>0</v>
      </c>
      <c r="K709" s="8"/>
    </row>
    <row r="710" spans="1:11" ht="17" customHeight="1" thickBot="1" x14ac:dyDescent="0.4">
      <c r="A710" s="116" t="s">
        <v>762</v>
      </c>
      <c r="B710" s="111" t="s">
        <v>89</v>
      </c>
      <c r="C710" s="47" t="s">
        <v>112</v>
      </c>
      <c r="D710" s="47" t="s">
        <v>89</v>
      </c>
      <c r="E710" s="21" t="s">
        <v>93</v>
      </c>
      <c r="F710" s="22" t="s">
        <v>21</v>
      </c>
      <c r="G710" s="80">
        <v>9.9212651999999988</v>
      </c>
      <c r="H710" s="24">
        <v>252</v>
      </c>
      <c r="I710" s="24"/>
      <c r="J710" s="254">
        <v>3</v>
      </c>
      <c r="K710" s="24"/>
    </row>
    <row r="711" spans="1:11" ht="17" customHeight="1" thickBot="1" x14ac:dyDescent="0.4">
      <c r="A711" s="116"/>
      <c r="B711" s="111"/>
      <c r="C711" s="47" t="s">
        <v>112</v>
      </c>
      <c r="D711" s="47" t="s">
        <v>89</v>
      </c>
      <c r="E711" s="21" t="s">
        <v>688</v>
      </c>
      <c r="F711" s="22" t="s">
        <v>21</v>
      </c>
      <c r="G711" s="80">
        <v>27.559069999999998</v>
      </c>
      <c r="H711" s="24">
        <v>700</v>
      </c>
      <c r="I711" s="24"/>
      <c r="J711" s="254">
        <v>0</v>
      </c>
      <c r="K711" s="24"/>
    </row>
    <row r="712" spans="1:11" ht="17" customHeight="1" thickBot="1" x14ac:dyDescent="0.4">
      <c r="A712" s="116"/>
      <c r="B712" s="111"/>
      <c r="C712" s="47"/>
      <c r="D712" s="47"/>
      <c r="E712" s="21"/>
      <c r="F712" s="22"/>
      <c r="G712" s="80"/>
      <c r="H712" s="24"/>
      <c r="I712" s="24"/>
      <c r="J712" s="255">
        <f>AVERAGE(J710:J711)</f>
        <v>1.5</v>
      </c>
      <c r="K712" s="24"/>
    </row>
    <row r="713" spans="1:11" ht="17" customHeight="1" thickBot="1" x14ac:dyDescent="0.4">
      <c r="A713" s="117" t="s">
        <v>762</v>
      </c>
      <c r="B713" s="118" t="s">
        <v>7</v>
      </c>
      <c r="C713" s="48" t="s">
        <v>111</v>
      </c>
      <c r="D713" s="48" t="s">
        <v>7</v>
      </c>
      <c r="E713" s="2" t="s">
        <v>3</v>
      </c>
      <c r="F713" s="8" t="s">
        <v>21</v>
      </c>
      <c r="G713" s="81">
        <v>11.7716599</v>
      </c>
      <c r="H713" s="8">
        <v>299</v>
      </c>
      <c r="I713" s="8"/>
      <c r="J713" s="256">
        <v>3</v>
      </c>
      <c r="K713" s="8"/>
    </row>
    <row r="714" spans="1:11" ht="17" customHeight="1" thickBot="1" x14ac:dyDescent="0.4">
      <c r="A714" s="117"/>
      <c r="B714" s="118"/>
      <c r="C714" s="48" t="s">
        <v>111</v>
      </c>
      <c r="D714" s="48" t="s">
        <v>7</v>
      </c>
      <c r="E714" s="5" t="s">
        <v>4</v>
      </c>
      <c r="F714" s="8" t="s">
        <v>21</v>
      </c>
      <c r="G714" s="83">
        <v>16.181111099999999</v>
      </c>
      <c r="H714" s="9">
        <v>411</v>
      </c>
      <c r="I714" s="9"/>
      <c r="J714" s="259">
        <v>1</v>
      </c>
      <c r="K714" s="9"/>
    </row>
    <row r="715" spans="1:11" ht="17" customHeight="1" thickBot="1" x14ac:dyDescent="0.4">
      <c r="A715" s="117"/>
      <c r="B715" s="118"/>
      <c r="C715" s="48" t="s">
        <v>111</v>
      </c>
      <c r="D715" s="48" t="s">
        <v>7</v>
      </c>
      <c r="E715" s="2" t="s">
        <v>2</v>
      </c>
      <c r="F715" s="8" t="s">
        <v>21</v>
      </c>
      <c r="G715" s="81">
        <v>32.913403599999995</v>
      </c>
      <c r="H715" s="8">
        <v>836</v>
      </c>
      <c r="I715" s="8"/>
      <c r="J715" s="256">
        <v>0</v>
      </c>
      <c r="K715" s="8"/>
    </row>
    <row r="716" spans="1:11" ht="17" customHeight="1" thickBot="1" x14ac:dyDescent="0.4">
      <c r="A716" s="117"/>
      <c r="B716" s="118"/>
      <c r="C716" s="48"/>
      <c r="D716" s="48"/>
      <c r="E716" s="2"/>
      <c r="F716" s="10"/>
      <c r="G716" s="81"/>
      <c r="H716" s="8"/>
      <c r="I716" s="8"/>
      <c r="J716" s="255">
        <f>AVERAGE(J713:J715)</f>
        <v>1.3333333333333333</v>
      </c>
      <c r="K716" s="8"/>
    </row>
    <row r="717" spans="1:11" ht="17" customHeight="1" thickBot="1" x14ac:dyDescent="0.4">
      <c r="A717" s="117" t="s">
        <v>762</v>
      </c>
      <c r="B717" s="118" t="s">
        <v>5</v>
      </c>
      <c r="C717" s="49" t="s">
        <v>111</v>
      </c>
      <c r="D717" s="49" t="s">
        <v>5</v>
      </c>
      <c r="E717" s="26" t="s">
        <v>3</v>
      </c>
      <c r="F717" s="29" t="s">
        <v>21</v>
      </c>
      <c r="G717" s="82">
        <v>11.7716599</v>
      </c>
      <c r="H717" s="28">
        <v>299</v>
      </c>
      <c r="I717" s="28"/>
      <c r="J717" s="257">
        <v>1</v>
      </c>
      <c r="K717" s="28"/>
    </row>
    <row r="718" spans="1:11" ht="17" customHeight="1" thickBot="1" x14ac:dyDescent="0.4">
      <c r="A718" s="117"/>
      <c r="B718" s="118"/>
      <c r="C718" s="49" t="s">
        <v>111</v>
      </c>
      <c r="D718" s="49" t="s">
        <v>5</v>
      </c>
      <c r="E718" s="26" t="s">
        <v>4</v>
      </c>
      <c r="F718" s="29" t="s">
        <v>21</v>
      </c>
      <c r="G718" s="82">
        <v>16.181111099999999</v>
      </c>
      <c r="H718" s="28">
        <v>411</v>
      </c>
      <c r="I718" s="28"/>
      <c r="J718" s="257">
        <v>1</v>
      </c>
      <c r="K718" s="28"/>
    </row>
    <row r="719" spans="1:11" ht="17" customHeight="1" thickBot="1" x14ac:dyDescent="0.4">
      <c r="A719" s="117"/>
      <c r="B719" s="118"/>
      <c r="C719" s="49" t="s">
        <v>111</v>
      </c>
      <c r="D719" s="49" t="s">
        <v>5</v>
      </c>
      <c r="E719" s="26" t="s">
        <v>6</v>
      </c>
      <c r="F719" s="29" t="s">
        <v>21</v>
      </c>
      <c r="G719" s="82">
        <v>29.6850554</v>
      </c>
      <c r="H719" s="28">
        <v>754</v>
      </c>
      <c r="I719" s="28"/>
      <c r="J719" s="257">
        <v>0</v>
      </c>
      <c r="K719" s="28"/>
    </row>
    <row r="720" spans="1:11" ht="17" customHeight="1" thickBot="1" x14ac:dyDescent="0.4">
      <c r="A720" s="117"/>
      <c r="B720" s="118"/>
      <c r="C720" s="49"/>
      <c r="D720" s="49"/>
      <c r="E720" s="26"/>
      <c r="F720" s="29"/>
      <c r="G720" s="82"/>
      <c r="H720" s="28"/>
      <c r="I720" s="28"/>
      <c r="J720" s="255">
        <f>AVERAGE(J717:J719)</f>
        <v>0.66666666666666663</v>
      </c>
      <c r="K720" s="28"/>
    </row>
    <row r="721" spans="1:11" ht="17" customHeight="1" thickBot="1" x14ac:dyDescent="0.4">
      <c r="A721" s="113"/>
      <c r="B721" s="114" t="s">
        <v>901</v>
      </c>
      <c r="C721" s="48" t="s">
        <v>111</v>
      </c>
      <c r="D721" s="48" t="s">
        <v>0</v>
      </c>
      <c r="E721" s="2" t="s">
        <v>1</v>
      </c>
      <c r="F721" s="10" t="s">
        <v>21</v>
      </c>
      <c r="G721" s="81">
        <v>6.0629954000000001</v>
      </c>
      <c r="H721" s="183">
        <v>154</v>
      </c>
      <c r="I721" s="183"/>
      <c r="J721" s="268">
        <v>3</v>
      </c>
      <c r="K721" s="8"/>
    </row>
    <row r="722" spans="1:11" ht="17" customHeight="1" thickBot="1" x14ac:dyDescent="0.4">
      <c r="A722" s="113"/>
      <c r="B722" s="114"/>
      <c r="C722" s="48" t="s">
        <v>111</v>
      </c>
      <c r="D722" s="48" t="s">
        <v>0</v>
      </c>
      <c r="E722" s="2" t="s">
        <v>3</v>
      </c>
      <c r="F722" s="10" t="s">
        <v>21</v>
      </c>
      <c r="G722" s="81">
        <v>11.7716599</v>
      </c>
      <c r="H722" s="8">
        <v>299</v>
      </c>
      <c r="I722" s="8"/>
      <c r="J722" s="256">
        <v>1</v>
      </c>
      <c r="K722" s="8"/>
    </row>
    <row r="723" spans="1:11" ht="17" customHeight="1" thickBot="1" x14ac:dyDescent="0.4">
      <c r="A723" s="113"/>
      <c r="B723" s="114"/>
      <c r="C723" s="48" t="s">
        <v>111</v>
      </c>
      <c r="D723" s="48" t="s">
        <v>0</v>
      </c>
      <c r="E723" s="5" t="s">
        <v>4</v>
      </c>
      <c r="F723" s="11" t="s">
        <v>21</v>
      </c>
      <c r="G723" s="83">
        <v>16.181111099999999</v>
      </c>
      <c r="H723" s="9">
        <v>411</v>
      </c>
      <c r="I723" s="9"/>
      <c r="J723" s="259">
        <v>1</v>
      </c>
      <c r="K723" s="9"/>
    </row>
    <row r="724" spans="1:11" ht="17" customHeight="1" thickBot="1" x14ac:dyDescent="0.4">
      <c r="A724" s="113"/>
      <c r="B724" s="114"/>
      <c r="C724" s="48" t="s">
        <v>111</v>
      </c>
      <c r="D724" s="48" t="s">
        <v>0</v>
      </c>
      <c r="E724" s="5" t="s">
        <v>2</v>
      </c>
      <c r="F724" s="11" t="s">
        <v>21</v>
      </c>
      <c r="G724" s="83">
        <v>32.913403599999995</v>
      </c>
      <c r="H724" s="9">
        <v>836</v>
      </c>
      <c r="I724" s="9"/>
      <c r="J724" s="259">
        <v>0</v>
      </c>
      <c r="K724" s="9"/>
    </row>
    <row r="725" spans="1:11" ht="17" customHeight="1" thickBot="1" x14ac:dyDescent="0.4">
      <c r="A725" s="113"/>
      <c r="B725" s="114"/>
      <c r="C725" s="48"/>
      <c r="D725" s="48"/>
      <c r="E725" s="5"/>
      <c r="F725" s="11"/>
      <c r="G725" s="83"/>
      <c r="H725" s="9"/>
      <c r="I725" s="9"/>
      <c r="J725" s="255">
        <f>AVERAGE(J721:J724)</f>
        <v>1.25</v>
      </c>
      <c r="K725" s="9"/>
    </row>
    <row r="726" spans="1:11" ht="17" customHeight="1" thickBot="1" x14ac:dyDescent="0.4">
      <c r="A726" s="110"/>
      <c r="B726" s="111" t="s">
        <v>82</v>
      </c>
      <c r="C726" s="47" t="s">
        <v>112</v>
      </c>
      <c r="D726" s="47" t="s">
        <v>82</v>
      </c>
      <c r="E726" s="21" t="s">
        <v>687</v>
      </c>
      <c r="F726" s="22" t="s">
        <v>21</v>
      </c>
      <c r="G726" s="80">
        <v>8.661422</v>
      </c>
      <c r="H726" s="24">
        <v>220</v>
      </c>
      <c r="I726" s="24"/>
      <c r="J726" s="254">
        <v>3</v>
      </c>
      <c r="K726" s="24"/>
    </row>
    <row r="727" spans="1:11" ht="17" customHeight="1" thickBot="1" x14ac:dyDescent="0.4">
      <c r="A727" s="110"/>
      <c r="B727" s="111"/>
      <c r="C727" s="47" t="s">
        <v>112</v>
      </c>
      <c r="D727" s="47" t="s">
        <v>82</v>
      </c>
      <c r="E727" s="21" t="s">
        <v>686</v>
      </c>
      <c r="F727" s="22" t="s">
        <v>21</v>
      </c>
      <c r="G727" s="80">
        <v>8.8189023999999989</v>
      </c>
      <c r="H727" s="24">
        <v>224</v>
      </c>
      <c r="I727" s="24"/>
      <c r="J727" s="254">
        <v>3</v>
      </c>
      <c r="K727" s="24"/>
    </row>
    <row r="728" spans="1:11" ht="17" customHeight="1" thickBot="1" x14ac:dyDescent="0.4">
      <c r="A728" s="110"/>
      <c r="B728" s="111"/>
      <c r="C728" s="47" t="s">
        <v>112</v>
      </c>
      <c r="D728" s="47" t="s">
        <v>82</v>
      </c>
      <c r="E728" s="21" t="s">
        <v>78</v>
      </c>
      <c r="F728" s="22" t="s">
        <v>27</v>
      </c>
      <c r="G728" s="86">
        <v>11.299218699999999</v>
      </c>
      <c r="H728" s="24">
        <v>287</v>
      </c>
      <c r="I728" s="24"/>
      <c r="J728" s="254">
        <v>3</v>
      </c>
      <c r="K728" s="24" t="s">
        <v>81</v>
      </c>
    </row>
    <row r="729" spans="1:11" ht="17" customHeight="1" thickBot="1" x14ac:dyDescent="0.4">
      <c r="A729" s="110"/>
      <c r="B729" s="111"/>
      <c r="C729" s="47"/>
      <c r="D729" s="47"/>
      <c r="E729" s="21"/>
      <c r="F729" s="22"/>
      <c r="G729" s="86"/>
      <c r="H729" s="24"/>
      <c r="I729" s="24"/>
      <c r="J729" s="255">
        <f>AVERAGE(J726:J728)</f>
        <v>3</v>
      </c>
      <c r="K729" s="24"/>
    </row>
    <row r="730" spans="1:11" ht="17" customHeight="1" thickBot="1" x14ac:dyDescent="0.4">
      <c r="A730" s="106" t="s">
        <v>762</v>
      </c>
      <c r="B730" s="107" t="s">
        <v>837</v>
      </c>
      <c r="C730" s="48" t="s">
        <v>318</v>
      </c>
      <c r="D730" s="48" t="s">
        <v>321</v>
      </c>
      <c r="E730" s="2" t="s">
        <v>320</v>
      </c>
      <c r="F730" s="10" t="s">
        <v>21</v>
      </c>
      <c r="G730" s="81">
        <v>85.354376799999997</v>
      </c>
      <c r="H730" s="8">
        <v>2168</v>
      </c>
      <c r="I730" s="8"/>
      <c r="J730" s="256">
        <v>0</v>
      </c>
      <c r="K730" s="8"/>
    </row>
    <row r="731" spans="1:11" ht="17" customHeight="1" thickBot="1" x14ac:dyDescent="0.4">
      <c r="A731" s="106"/>
      <c r="B731" s="107"/>
      <c r="C731" s="48" t="s">
        <v>318</v>
      </c>
      <c r="D731" s="73" t="s">
        <v>321</v>
      </c>
      <c r="E731" s="72" t="s">
        <v>746</v>
      </c>
      <c r="F731" s="10" t="s">
        <v>21</v>
      </c>
      <c r="G731" s="81">
        <f>H731/25.4</f>
        <v>29.921259842519685</v>
      </c>
      <c r="H731" s="8">
        <v>760</v>
      </c>
      <c r="I731" s="8"/>
      <c r="J731" s="256">
        <v>0</v>
      </c>
      <c r="K731" s="8"/>
    </row>
    <row r="732" spans="1:11" ht="17" customHeight="1" thickBot="1" x14ac:dyDescent="0.4">
      <c r="A732" s="106"/>
      <c r="B732" s="107"/>
      <c r="C732" s="48"/>
      <c r="D732" s="48"/>
      <c r="E732" s="2"/>
      <c r="F732" s="10"/>
      <c r="G732" s="81"/>
      <c r="H732" s="8"/>
      <c r="I732" s="8"/>
      <c r="J732" s="255">
        <f>AVERAGE(J730:J731)</f>
        <v>0</v>
      </c>
      <c r="K732" s="8"/>
    </row>
    <row r="733" spans="1:11" ht="17" customHeight="1" thickBot="1" x14ac:dyDescent="0.4">
      <c r="A733" s="97"/>
      <c r="B733" s="98" t="s">
        <v>778</v>
      </c>
      <c r="C733" s="49" t="s">
        <v>607</v>
      </c>
      <c r="D733" s="49" t="s">
        <v>679</v>
      </c>
      <c r="E733" s="26" t="s">
        <v>669</v>
      </c>
      <c r="F733" s="50" t="s">
        <v>21</v>
      </c>
      <c r="G733" s="88">
        <v>6.2598458999999993</v>
      </c>
      <c r="H733" s="50">
        <v>159</v>
      </c>
      <c r="I733" s="50"/>
      <c r="J733" s="264">
        <v>3</v>
      </c>
      <c r="K733" s="28"/>
    </row>
    <row r="734" spans="1:11" ht="17" customHeight="1" thickBot="1" x14ac:dyDescent="0.4">
      <c r="A734" s="97"/>
      <c r="B734" s="98"/>
      <c r="C734" s="49" t="s">
        <v>607</v>
      </c>
      <c r="D734" s="49" t="s">
        <v>679</v>
      </c>
      <c r="E734" s="26" t="s">
        <v>61</v>
      </c>
      <c r="F734" s="28" t="s">
        <v>27</v>
      </c>
      <c r="G734" s="82">
        <v>11.299218699999999</v>
      </c>
      <c r="H734" s="28">
        <v>287</v>
      </c>
      <c r="I734" s="28"/>
      <c r="J734" s="257">
        <v>3</v>
      </c>
      <c r="K734" s="28" t="s">
        <v>680</v>
      </c>
    </row>
    <row r="735" spans="1:11" ht="17" customHeight="1" thickBot="1" x14ac:dyDescent="0.4">
      <c r="A735" s="97"/>
      <c r="B735" s="98"/>
      <c r="C735" s="49" t="s">
        <v>607</v>
      </c>
      <c r="D735" s="49" t="s">
        <v>679</v>
      </c>
      <c r="E735" s="26" t="s">
        <v>681</v>
      </c>
      <c r="F735" s="29" t="s">
        <v>21</v>
      </c>
      <c r="G735" s="88">
        <v>14.566936999999999</v>
      </c>
      <c r="H735" s="50">
        <v>370</v>
      </c>
      <c r="I735" s="50"/>
      <c r="J735" s="264">
        <v>1</v>
      </c>
      <c r="K735" s="28"/>
    </row>
    <row r="736" spans="1:11" ht="17" customHeight="1" thickBot="1" x14ac:dyDescent="0.4">
      <c r="A736" s="97"/>
      <c r="B736" s="98"/>
      <c r="C736" s="49"/>
      <c r="D736" s="49"/>
      <c r="E736" s="26"/>
      <c r="F736" s="50"/>
      <c r="G736" s="88"/>
      <c r="H736" s="50"/>
      <c r="I736" s="50"/>
      <c r="J736" s="265">
        <f>AVERAGE(J733:J735)</f>
        <v>2.3333333333333335</v>
      </c>
      <c r="K736" s="28"/>
    </row>
    <row r="737" spans="1:11" ht="17" customHeight="1" thickBot="1" x14ac:dyDescent="0.4">
      <c r="A737" s="97" t="s">
        <v>762</v>
      </c>
      <c r="B737" s="98" t="s">
        <v>779</v>
      </c>
      <c r="C737" s="48" t="s">
        <v>607</v>
      </c>
      <c r="D737" s="48" t="s">
        <v>621</v>
      </c>
      <c r="E737" s="2" t="s">
        <v>78</v>
      </c>
      <c r="F737" s="10" t="s">
        <v>27</v>
      </c>
      <c r="G737" s="90">
        <v>11.299218699999999</v>
      </c>
      <c r="H737" s="10">
        <v>287</v>
      </c>
      <c r="I737" s="10"/>
      <c r="J737" s="263">
        <v>3</v>
      </c>
      <c r="K737" s="8" t="s">
        <v>622</v>
      </c>
    </row>
    <row r="738" spans="1:11" ht="17" customHeight="1" thickBot="1" x14ac:dyDescent="0.4">
      <c r="A738" s="97"/>
      <c r="B738" s="98"/>
      <c r="C738" s="48" t="s">
        <v>607</v>
      </c>
      <c r="D738" s="48" t="s">
        <v>621</v>
      </c>
      <c r="E738" s="2" t="s">
        <v>78</v>
      </c>
      <c r="F738" s="10" t="s">
        <v>27</v>
      </c>
      <c r="G738" s="90">
        <v>11.299218699999999</v>
      </c>
      <c r="H738" s="10">
        <v>287</v>
      </c>
      <c r="I738" s="10"/>
      <c r="J738" s="263">
        <v>3</v>
      </c>
      <c r="K738" s="8" t="s">
        <v>622</v>
      </c>
    </row>
    <row r="739" spans="1:11" ht="17" customHeight="1" thickBot="1" x14ac:dyDescent="0.4">
      <c r="A739" s="97"/>
      <c r="B739" s="98"/>
      <c r="C739" s="48" t="s">
        <v>607</v>
      </c>
      <c r="D739" s="48" t="s">
        <v>621</v>
      </c>
      <c r="E739" s="5" t="s">
        <v>682</v>
      </c>
      <c r="F739" s="11" t="s">
        <v>21</v>
      </c>
      <c r="G739" s="83">
        <v>13.6220546</v>
      </c>
      <c r="H739" s="9">
        <v>346</v>
      </c>
      <c r="I739" s="9"/>
      <c r="J739" s="259">
        <v>1</v>
      </c>
      <c r="K739" s="9"/>
    </row>
    <row r="740" spans="1:11" ht="17" customHeight="1" thickBot="1" x14ac:dyDescent="0.4">
      <c r="A740" s="97"/>
      <c r="B740" s="98"/>
      <c r="C740" s="48" t="s">
        <v>607</v>
      </c>
      <c r="D740" s="48" t="s">
        <v>621</v>
      </c>
      <c r="E740" s="2" t="s">
        <v>683</v>
      </c>
      <c r="F740" s="10" t="s">
        <v>21</v>
      </c>
      <c r="G740" s="81">
        <v>13.779534999999999</v>
      </c>
      <c r="H740" s="8">
        <v>350</v>
      </c>
      <c r="I740" s="8"/>
      <c r="J740" s="256">
        <v>1</v>
      </c>
      <c r="K740" s="8"/>
    </row>
    <row r="741" spans="1:11" ht="17" customHeight="1" thickBot="1" x14ac:dyDescent="0.4">
      <c r="A741" s="97"/>
      <c r="B741" s="98"/>
      <c r="C741" s="48"/>
      <c r="D741" s="48"/>
      <c r="E741" s="2"/>
      <c r="F741" s="10"/>
      <c r="G741" s="81"/>
      <c r="H741" s="8"/>
      <c r="I741" s="8"/>
      <c r="J741" s="255">
        <f>AVERAGE(J737:J740)</f>
        <v>2</v>
      </c>
      <c r="K741" s="8"/>
    </row>
    <row r="742" spans="1:11" ht="17" customHeight="1" thickBot="1" x14ac:dyDescent="0.4">
      <c r="A742" s="97" t="s">
        <v>762</v>
      </c>
      <c r="B742" s="98" t="s">
        <v>780</v>
      </c>
      <c r="C742" s="47" t="s">
        <v>607</v>
      </c>
      <c r="D742" s="47" t="s">
        <v>619</v>
      </c>
      <c r="E742" s="21" t="s">
        <v>61</v>
      </c>
      <c r="F742" s="24" t="s">
        <v>27</v>
      </c>
      <c r="G742" s="86">
        <v>11.299218699999999</v>
      </c>
      <c r="H742" s="22">
        <v>287</v>
      </c>
      <c r="I742" s="22"/>
      <c r="J742" s="260">
        <v>3</v>
      </c>
      <c r="K742" s="24" t="s">
        <v>620</v>
      </c>
    </row>
    <row r="743" spans="1:11" ht="17" customHeight="1" thickBot="1" x14ac:dyDescent="0.4">
      <c r="A743" s="97"/>
      <c r="B743" s="98"/>
      <c r="C743" s="47" t="s">
        <v>607</v>
      </c>
      <c r="D743" s="47" t="s">
        <v>619</v>
      </c>
      <c r="E743" s="21" t="s">
        <v>668</v>
      </c>
      <c r="F743" s="22" t="s">
        <v>21</v>
      </c>
      <c r="G743" s="80">
        <v>14.566936999999999</v>
      </c>
      <c r="H743" s="24">
        <v>370</v>
      </c>
      <c r="I743" s="24"/>
      <c r="J743" s="254">
        <v>1</v>
      </c>
      <c r="K743" s="24"/>
    </row>
    <row r="744" spans="1:11" ht="17" customHeight="1" thickBot="1" x14ac:dyDescent="0.4">
      <c r="A744" s="97"/>
      <c r="B744" s="98"/>
      <c r="C744" s="47"/>
      <c r="D744" s="47"/>
      <c r="E744" s="21"/>
      <c r="F744" s="22"/>
      <c r="G744" s="80"/>
      <c r="H744" s="24"/>
      <c r="I744" s="24"/>
      <c r="J744" s="255">
        <f>AVERAGE(J742:J743)</f>
        <v>2</v>
      </c>
      <c r="K744" s="24"/>
    </row>
    <row r="745" spans="1:11" ht="17" customHeight="1" thickBot="1" x14ac:dyDescent="0.4">
      <c r="A745" s="110"/>
      <c r="B745" s="111" t="s">
        <v>887</v>
      </c>
      <c r="C745" s="48" t="s">
        <v>112</v>
      </c>
      <c r="D745" s="48" t="s">
        <v>80</v>
      </c>
      <c r="E745" s="2" t="s">
        <v>78</v>
      </c>
      <c r="F745" s="10" t="s">
        <v>27</v>
      </c>
      <c r="G745" s="90">
        <v>11.299218699999999</v>
      </c>
      <c r="H745" s="8">
        <v>287</v>
      </c>
      <c r="I745" s="8"/>
      <c r="J745" s="256">
        <v>3</v>
      </c>
      <c r="K745" s="8" t="s">
        <v>79</v>
      </c>
    </row>
    <row r="746" spans="1:11" ht="17" customHeight="1" thickBot="1" x14ac:dyDescent="0.4">
      <c r="A746" s="110"/>
      <c r="B746" s="111"/>
      <c r="C746" s="48" t="s">
        <v>112</v>
      </c>
      <c r="D746" s="48" t="s">
        <v>80</v>
      </c>
      <c r="E746" s="2" t="s">
        <v>685</v>
      </c>
      <c r="F746" s="10" t="s">
        <v>21</v>
      </c>
      <c r="G746" s="81">
        <v>20.433081899999998</v>
      </c>
      <c r="H746" s="8">
        <v>519</v>
      </c>
      <c r="I746" s="8"/>
      <c r="J746" s="256">
        <v>0</v>
      </c>
      <c r="K746" s="8"/>
    </row>
    <row r="747" spans="1:11" ht="17" customHeight="1" thickBot="1" x14ac:dyDescent="0.4">
      <c r="A747" s="110"/>
      <c r="B747" s="111"/>
      <c r="C747" s="48" t="s">
        <v>112</v>
      </c>
      <c r="D747" s="48" t="s">
        <v>80</v>
      </c>
      <c r="E747" s="5" t="s">
        <v>11</v>
      </c>
      <c r="F747" s="11" t="s">
        <v>21</v>
      </c>
      <c r="G747" s="83">
        <v>24.409461999999998</v>
      </c>
      <c r="H747" s="9">
        <v>620</v>
      </c>
      <c r="I747" s="9"/>
      <c r="J747" s="259">
        <v>0</v>
      </c>
      <c r="K747" s="9"/>
    </row>
    <row r="748" spans="1:11" ht="17" customHeight="1" thickBot="1" x14ac:dyDescent="0.4">
      <c r="A748" s="110"/>
      <c r="B748" s="111"/>
      <c r="C748" s="48" t="s">
        <v>112</v>
      </c>
      <c r="D748" s="48" t="s">
        <v>80</v>
      </c>
      <c r="E748" s="72" t="s">
        <v>747</v>
      </c>
      <c r="F748" s="75" t="s">
        <v>21</v>
      </c>
      <c r="G748" s="94">
        <v>13.976385499999999</v>
      </c>
      <c r="H748" s="78">
        <v>355</v>
      </c>
      <c r="I748" s="9"/>
      <c r="J748" s="259">
        <v>1</v>
      </c>
      <c r="K748" s="9"/>
    </row>
    <row r="749" spans="1:11" ht="17" customHeight="1" thickBot="1" x14ac:dyDescent="0.4">
      <c r="A749" s="110"/>
      <c r="B749" s="111"/>
      <c r="C749" s="48"/>
      <c r="D749" s="48"/>
      <c r="E749" s="5"/>
      <c r="F749" s="11"/>
      <c r="G749" s="83"/>
      <c r="H749" s="9"/>
      <c r="I749" s="9"/>
      <c r="J749" s="255">
        <f>AVERAGE(J745:J748)</f>
        <v>1</v>
      </c>
      <c r="K749" s="9"/>
    </row>
    <row r="750" spans="1:11" ht="17" customHeight="1" thickBot="1" x14ac:dyDescent="0.4">
      <c r="A750" s="110"/>
      <c r="B750" s="111" t="s">
        <v>888</v>
      </c>
      <c r="C750" s="49" t="s">
        <v>112</v>
      </c>
      <c r="D750" s="49" t="s">
        <v>77</v>
      </c>
      <c r="E750" s="49" t="s">
        <v>76</v>
      </c>
      <c r="F750" s="29" t="s">
        <v>21</v>
      </c>
      <c r="G750" s="88">
        <v>7.8740199999999998</v>
      </c>
      <c r="H750" s="50">
        <v>200</v>
      </c>
      <c r="I750" s="50"/>
      <c r="J750" s="264">
        <v>3</v>
      </c>
      <c r="K750" s="50"/>
    </row>
    <row r="751" spans="1:11" ht="17" customHeight="1" thickBot="1" x14ac:dyDescent="0.4">
      <c r="A751" s="110"/>
      <c r="B751" s="111"/>
      <c r="C751" s="49" t="s">
        <v>112</v>
      </c>
      <c r="D751" s="49" t="s">
        <v>77</v>
      </c>
      <c r="E751" s="49" t="s">
        <v>74</v>
      </c>
      <c r="F751" s="29" t="s">
        <v>21</v>
      </c>
      <c r="G751" s="88">
        <v>12.598431999999999</v>
      </c>
      <c r="H751" s="50">
        <v>320</v>
      </c>
      <c r="I751" s="50"/>
      <c r="J751" s="264">
        <v>1</v>
      </c>
      <c r="K751" s="50"/>
    </row>
    <row r="752" spans="1:11" ht="17" customHeight="1" thickBot="1" x14ac:dyDescent="0.4">
      <c r="A752" s="110"/>
      <c r="B752" s="111"/>
      <c r="C752" s="49" t="s">
        <v>112</v>
      </c>
      <c r="D752" s="49" t="s">
        <v>77</v>
      </c>
      <c r="E752" s="49" t="s">
        <v>75</v>
      </c>
      <c r="F752" s="29" t="s">
        <v>21</v>
      </c>
      <c r="G752" s="88">
        <f>59/25.4</f>
        <v>2.3228346456692917</v>
      </c>
      <c r="H752" s="50">
        <v>59</v>
      </c>
      <c r="I752" s="50"/>
      <c r="J752" s="264">
        <v>3</v>
      </c>
      <c r="K752" s="50"/>
    </row>
    <row r="753" spans="1:11" ht="17" customHeight="1" thickBot="1" x14ac:dyDescent="0.4">
      <c r="A753" s="110"/>
      <c r="B753" s="111"/>
      <c r="C753" s="49"/>
      <c r="D753" s="49"/>
      <c r="E753" s="49"/>
      <c r="F753" s="50"/>
      <c r="G753" s="88"/>
      <c r="H753" s="50"/>
      <c r="I753" s="50"/>
      <c r="J753" s="265">
        <f>AVERAGE(J750:J752)</f>
        <v>2.3333333333333335</v>
      </c>
      <c r="K753" s="50"/>
    </row>
    <row r="754" spans="1:11" ht="17" customHeight="1" thickBot="1" x14ac:dyDescent="0.4">
      <c r="A754" s="97" t="s">
        <v>762</v>
      </c>
      <c r="B754" s="98" t="s">
        <v>781</v>
      </c>
      <c r="C754" s="48" t="s">
        <v>607</v>
      </c>
      <c r="D754" s="48" t="s">
        <v>616</v>
      </c>
      <c r="E754" s="5" t="s">
        <v>618</v>
      </c>
      <c r="F754" s="9" t="s">
        <v>21</v>
      </c>
      <c r="G754" s="83">
        <v>19.68505</v>
      </c>
      <c r="H754" s="9">
        <v>500</v>
      </c>
      <c r="I754" s="9"/>
      <c r="J754" s="259">
        <v>1</v>
      </c>
      <c r="K754" s="9"/>
    </row>
    <row r="755" spans="1:11" ht="17" customHeight="1" thickBot="1" x14ac:dyDescent="0.4">
      <c r="A755" s="97"/>
      <c r="B755" s="98"/>
      <c r="C755" s="48" t="s">
        <v>607</v>
      </c>
      <c r="D755" s="48" t="s">
        <v>616</v>
      </c>
      <c r="E755" s="2" t="s">
        <v>617</v>
      </c>
      <c r="F755" s="8" t="s">
        <v>21</v>
      </c>
      <c r="G755" s="81">
        <v>27.716550399999999</v>
      </c>
      <c r="H755" s="8">
        <v>704</v>
      </c>
      <c r="I755" s="8"/>
      <c r="J755" s="256">
        <v>0</v>
      </c>
      <c r="K755" s="8"/>
    </row>
    <row r="756" spans="1:11" ht="17" customHeight="1" thickBot="1" x14ac:dyDescent="0.4">
      <c r="A756" s="97"/>
      <c r="B756" s="98"/>
      <c r="C756" s="48"/>
      <c r="D756" s="48"/>
      <c r="E756" s="2"/>
      <c r="F756" s="8"/>
      <c r="G756" s="81"/>
      <c r="H756" s="8"/>
      <c r="I756" s="8"/>
      <c r="J756" s="255">
        <f>AVERAGE(J754:J755)</f>
        <v>0.5</v>
      </c>
      <c r="K756" s="8"/>
    </row>
    <row r="757" spans="1:11" ht="17" customHeight="1" thickBot="1" x14ac:dyDescent="0.4">
      <c r="A757" s="97"/>
      <c r="B757" s="98" t="s">
        <v>782</v>
      </c>
      <c r="C757" s="47" t="s">
        <v>607</v>
      </c>
      <c r="D757" s="47" t="s">
        <v>613</v>
      </c>
      <c r="E757" s="21" t="s">
        <v>614</v>
      </c>
      <c r="F757" s="24" t="s">
        <v>27</v>
      </c>
      <c r="G757" s="86">
        <v>11.299218699999999</v>
      </c>
      <c r="H757" s="22">
        <v>287</v>
      </c>
      <c r="I757" s="22"/>
      <c r="J757" s="260">
        <v>3</v>
      </c>
      <c r="K757" s="24" t="s">
        <v>615</v>
      </c>
    </row>
    <row r="758" spans="1:11" ht="17" customHeight="1" thickBot="1" x14ac:dyDescent="0.4">
      <c r="A758" s="97"/>
      <c r="B758" s="98"/>
      <c r="C758" s="47" t="s">
        <v>607</v>
      </c>
      <c r="D758" s="47" t="s">
        <v>613</v>
      </c>
      <c r="E758" s="21" t="s">
        <v>657</v>
      </c>
      <c r="F758" s="24" t="s">
        <v>21</v>
      </c>
      <c r="G758" s="80">
        <v>30.905528499999999</v>
      </c>
      <c r="H758" s="24">
        <v>785</v>
      </c>
      <c r="I758" s="22"/>
      <c r="J758" s="260">
        <v>0</v>
      </c>
      <c r="K758" s="24"/>
    </row>
    <row r="759" spans="1:11" ht="17" customHeight="1" thickBot="1" x14ac:dyDescent="0.4">
      <c r="A759" s="97"/>
      <c r="B759" s="98"/>
      <c r="C759" s="47" t="s">
        <v>607</v>
      </c>
      <c r="D759" s="47" t="s">
        <v>613</v>
      </c>
      <c r="E759" s="21" t="s">
        <v>671</v>
      </c>
      <c r="F759" s="24" t="s">
        <v>21</v>
      </c>
      <c r="G759" s="80">
        <v>18.464576900000001</v>
      </c>
      <c r="H759" s="24">
        <v>469</v>
      </c>
      <c r="I759" s="22"/>
      <c r="J759" s="260">
        <v>1</v>
      </c>
      <c r="K759" s="24"/>
    </row>
    <row r="760" spans="1:11" ht="17" customHeight="1" thickBot="1" x14ac:dyDescent="0.4">
      <c r="A760" s="97"/>
      <c r="B760" s="98"/>
      <c r="C760" s="47"/>
      <c r="D760" s="47"/>
      <c r="E760" s="21"/>
      <c r="F760" s="24"/>
      <c r="G760" s="86"/>
      <c r="H760" s="22"/>
      <c r="I760" s="22"/>
      <c r="J760" s="262">
        <f>AVERAGE(J757:J759)</f>
        <v>1.3333333333333333</v>
      </c>
      <c r="K760" s="24"/>
    </row>
    <row r="761" spans="1:11" ht="17" customHeight="1" thickBot="1" x14ac:dyDescent="0.4">
      <c r="A761" s="110"/>
      <c r="B761" s="111" t="s">
        <v>73</v>
      </c>
      <c r="C761" s="48" t="s">
        <v>112</v>
      </c>
      <c r="D761" s="48" t="s">
        <v>73</v>
      </c>
      <c r="E761" s="2" t="s">
        <v>71</v>
      </c>
      <c r="F761" s="10" t="s">
        <v>21</v>
      </c>
      <c r="G761" s="90">
        <v>11.299218699999999</v>
      </c>
      <c r="H761" s="10">
        <v>287</v>
      </c>
      <c r="I761" s="10"/>
      <c r="J761" s="263">
        <v>3</v>
      </c>
      <c r="K761" s="8" t="s">
        <v>72</v>
      </c>
    </row>
    <row r="762" spans="1:11" ht="17" customHeight="1" thickBot="1" x14ac:dyDescent="0.4">
      <c r="A762" s="110"/>
      <c r="B762" s="111"/>
      <c r="C762" s="48" t="s">
        <v>112</v>
      </c>
      <c r="D762" s="48" t="s">
        <v>73</v>
      </c>
      <c r="E762" s="72" t="s">
        <v>93</v>
      </c>
      <c r="F762" s="13" t="s">
        <v>21</v>
      </c>
      <c r="G762" s="84">
        <v>9.9212651999999988</v>
      </c>
      <c r="H762" s="13">
        <v>252</v>
      </c>
      <c r="I762" s="10"/>
      <c r="J762" s="263">
        <v>3</v>
      </c>
      <c r="K762" s="8"/>
    </row>
    <row r="763" spans="1:11" ht="17" customHeight="1" thickBot="1" x14ac:dyDescent="0.4">
      <c r="A763" s="110"/>
      <c r="B763" s="111"/>
      <c r="C763" s="48" t="s">
        <v>112</v>
      </c>
      <c r="D763" s="48" t="s">
        <v>73</v>
      </c>
      <c r="E763" s="72" t="s">
        <v>748</v>
      </c>
      <c r="F763" s="75" t="s">
        <v>21</v>
      </c>
      <c r="G763" s="91">
        <f>H763/25.4</f>
        <v>43.30708661417323</v>
      </c>
      <c r="H763" s="75">
        <v>1100</v>
      </c>
      <c r="I763" s="10"/>
      <c r="J763" s="263">
        <v>0</v>
      </c>
      <c r="K763" s="8"/>
    </row>
    <row r="764" spans="1:11" ht="17" customHeight="1" thickBot="1" x14ac:dyDescent="0.4">
      <c r="A764" s="110"/>
      <c r="B764" s="111"/>
      <c r="C764" s="48" t="s">
        <v>112</v>
      </c>
      <c r="D764" s="48" t="s">
        <v>73</v>
      </c>
      <c r="E764" s="72" t="s">
        <v>3</v>
      </c>
      <c r="F764" s="75" t="s">
        <v>21</v>
      </c>
      <c r="G764" s="84">
        <f t="shared" ref="G764" si="7">H764/25.4</f>
        <v>36.771653543307089</v>
      </c>
      <c r="H764" s="13">
        <v>934</v>
      </c>
      <c r="I764" s="10"/>
      <c r="J764" s="263">
        <v>0</v>
      </c>
      <c r="K764" s="8"/>
    </row>
    <row r="765" spans="1:11" ht="17" customHeight="1" thickBot="1" x14ac:dyDescent="0.4">
      <c r="A765" s="110"/>
      <c r="B765" s="111"/>
      <c r="C765" s="48"/>
      <c r="D765" s="48"/>
      <c r="E765" s="2"/>
      <c r="F765" s="10"/>
      <c r="G765" s="90"/>
      <c r="H765" s="10"/>
      <c r="I765" s="10"/>
      <c r="J765" s="262">
        <f>AVERAGE(J761:J764)</f>
        <v>1.5</v>
      </c>
      <c r="K765" s="8"/>
    </row>
    <row r="766" spans="1:11" ht="17" customHeight="1" thickBot="1" x14ac:dyDescent="0.4">
      <c r="A766" s="110"/>
      <c r="B766" s="111" t="s">
        <v>70</v>
      </c>
      <c r="C766" s="49" t="s">
        <v>112</v>
      </c>
      <c r="D766" s="49" t="s">
        <v>70</v>
      </c>
      <c r="E766" s="49" t="s">
        <v>69</v>
      </c>
      <c r="F766" s="29" t="s">
        <v>21</v>
      </c>
      <c r="G766" s="88">
        <v>10.7480373</v>
      </c>
      <c r="H766" s="50">
        <v>273</v>
      </c>
      <c r="I766" s="50"/>
      <c r="J766" s="264">
        <v>3</v>
      </c>
      <c r="K766" s="50"/>
    </row>
    <row r="767" spans="1:11" ht="17" customHeight="1" thickBot="1" x14ac:dyDescent="0.4">
      <c r="A767" s="110"/>
      <c r="B767" s="111"/>
      <c r="C767" s="49" t="s">
        <v>112</v>
      </c>
      <c r="D767" s="49" t="s">
        <v>70</v>
      </c>
      <c r="E767" s="49" t="s">
        <v>68</v>
      </c>
      <c r="F767" s="29" t="s">
        <v>21</v>
      </c>
      <c r="G767" s="88">
        <v>14.5275669</v>
      </c>
      <c r="H767" s="50">
        <v>369</v>
      </c>
      <c r="I767" s="50"/>
      <c r="J767" s="264">
        <v>1</v>
      </c>
      <c r="K767" s="50"/>
    </row>
    <row r="768" spans="1:11" ht="17" customHeight="1" thickBot="1" x14ac:dyDescent="0.4">
      <c r="A768" s="110"/>
      <c r="B768" s="111"/>
      <c r="C768" s="49" t="s">
        <v>112</v>
      </c>
      <c r="D768" s="49" t="s">
        <v>70</v>
      </c>
      <c r="E768" s="49" t="s">
        <v>61</v>
      </c>
      <c r="F768" s="29" t="s">
        <v>21</v>
      </c>
      <c r="G768" s="88">
        <f>H768/25.4</f>
        <v>11.299212598425198</v>
      </c>
      <c r="H768" s="50">
        <v>287</v>
      </c>
      <c r="I768" s="50"/>
      <c r="J768" s="264">
        <v>3</v>
      </c>
      <c r="K768" s="50"/>
    </row>
    <row r="769" spans="1:20" ht="17" customHeight="1" thickBot="1" x14ac:dyDescent="0.4">
      <c r="A769" s="110"/>
      <c r="B769" s="111"/>
      <c r="C769" s="49"/>
      <c r="D769" s="49"/>
      <c r="E769" s="49"/>
      <c r="F769" s="50"/>
      <c r="G769" s="88"/>
      <c r="H769" s="50"/>
      <c r="I769" s="50"/>
      <c r="J769" s="265">
        <f>AVERAGE(J766:J768)</f>
        <v>2.3333333333333335</v>
      </c>
      <c r="K769" s="50"/>
    </row>
    <row r="770" spans="1:20" ht="17" customHeight="1" thickBot="1" x14ac:dyDescent="0.4">
      <c r="A770" s="97" t="s">
        <v>762</v>
      </c>
      <c r="B770" s="98" t="s">
        <v>608</v>
      </c>
      <c r="C770" s="48" t="s">
        <v>607</v>
      </c>
      <c r="D770" s="48" t="s">
        <v>608</v>
      </c>
      <c r="E770" s="2" t="s">
        <v>609</v>
      </c>
      <c r="F770" s="8" t="s">
        <v>21</v>
      </c>
      <c r="G770" s="81">
        <v>19.68505</v>
      </c>
      <c r="H770" s="8">
        <v>500</v>
      </c>
      <c r="I770" s="8"/>
      <c r="J770" s="256">
        <v>1</v>
      </c>
      <c r="K770" s="8" t="s">
        <v>610</v>
      </c>
    </row>
    <row r="771" spans="1:20" ht="17" customHeight="1" thickBot="1" x14ac:dyDescent="0.4">
      <c r="A771" s="97"/>
      <c r="B771" s="98"/>
      <c r="C771" s="48" t="s">
        <v>607</v>
      </c>
      <c r="D771" s="48" t="s">
        <v>608</v>
      </c>
      <c r="E771" s="5" t="s">
        <v>611</v>
      </c>
      <c r="F771" s="9" t="s">
        <v>21</v>
      </c>
      <c r="G771" s="83">
        <v>22.8740281</v>
      </c>
      <c r="H771" s="9">
        <v>581</v>
      </c>
      <c r="I771" s="9"/>
      <c r="J771" s="259">
        <v>0</v>
      </c>
      <c r="K771" s="9"/>
    </row>
    <row r="772" spans="1:20" ht="17" customHeight="1" thickBot="1" x14ac:dyDescent="0.4">
      <c r="A772" s="97"/>
      <c r="B772" s="98"/>
      <c r="C772" s="48" t="s">
        <v>607</v>
      </c>
      <c r="D772" s="48" t="s">
        <v>608</v>
      </c>
      <c r="E772" s="2" t="s">
        <v>612</v>
      </c>
      <c r="F772" s="8" t="s">
        <v>21</v>
      </c>
      <c r="G772" s="81">
        <v>44.1732522</v>
      </c>
      <c r="H772" s="8">
        <v>1122</v>
      </c>
      <c r="I772" s="8"/>
      <c r="J772" s="256">
        <v>0</v>
      </c>
      <c r="K772" s="8"/>
    </row>
    <row r="773" spans="1:20" ht="17" customHeight="1" thickBot="1" x14ac:dyDescent="0.4">
      <c r="A773" s="97"/>
      <c r="B773" s="98"/>
      <c r="C773" s="48"/>
      <c r="D773" s="48"/>
      <c r="E773" s="2"/>
      <c r="F773" s="8"/>
      <c r="G773" s="81"/>
      <c r="H773" s="8"/>
      <c r="I773" s="8"/>
      <c r="J773" s="255">
        <f>AVERAGE(J770:J772)</f>
        <v>0.33333333333333331</v>
      </c>
      <c r="K773" s="8"/>
    </row>
    <row r="774" spans="1:20" ht="17" customHeight="1" thickBot="1" x14ac:dyDescent="0.4">
      <c r="A774" s="110"/>
      <c r="B774" s="111" t="s">
        <v>889</v>
      </c>
      <c r="C774" s="47" t="s">
        <v>112</v>
      </c>
      <c r="D774" s="47" t="s">
        <v>65</v>
      </c>
      <c r="E774" s="21" t="s">
        <v>66</v>
      </c>
      <c r="F774" s="22" t="s">
        <v>21</v>
      </c>
      <c r="G774" s="80">
        <v>8.7401622000000003</v>
      </c>
      <c r="H774" s="24">
        <v>222</v>
      </c>
      <c r="I774" s="24"/>
      <c r="J774" s="254">
        <v>3</v>
      </c>
      <c r="K774" s="24"/>
    </row>
    <row r="775" spans="1:20" ht="17" customHeight="1" thickBot="1" x14ac:dyDescent="0.4">
      <c r="A775" s="110"/>
      <c r="B775" s="111"/>
      <c r="C775" s="47" t="s">
        <v>112</v>
      </c>
      <c r="D775" s="47" t="s">
        <v>65</v>
      </c>
      <c r="E775" s="21" t="s">
        <v>61</v>
      </c>
      <c r="F775" s="22" t="s">
        <v>21</v>
      </c>
      <c r="G775" s="80">
        <v>11.299218699999999</v>
      </c>
      <c r="H775" s="24">
        <v>287</v>
      </c>
      <c r="I775" s="24"/>
      <c r="J775" s="254">
        <v>3</v>
      </c>
      <c r="K775" s="24"/>
    </row>
    <row r="776" spans="1:20" ht="17" customHeight="1" thickBot="1" x14ac:dyDescent="0.4">
      <c r="A776" s="110"/>
      <c r="B776" s="111"/>
      <c r="C776" s="47" t="s">
        <v>112</v>
      </c>
      <c r="D776" s="47" t="s">
        <v>65</v>
      </c>
      <c r="E776" s="21" t="s">
        <v>67</v>
      </c>
      <c r="F776" s="22" t="s">
        <v>21</v>
      </c>
      <c r="G776" s="80">
        <v>28.503952399999999</v>
      </c>
      <c r="H776" s="24">
        <v>724</v>
      </c>
      <c r="I776" s="24"/>
      <c r="J776" s="254">
        <v>0</v>
      </c>
      <c r="K776" s="24"/>
    </row>
    <row r="777" spans="1:20" ht="17" customHeight="1" thickBot="1" x14ac:dyDescent="0.4">
      <c r="A777" s="110"/>
      <c r="B777" s="111"/>
      <c r="C777" s="67"/>
      <c r="D777" s="47"/>
      <c r="E777" s="21"/>
      <c r="F777" s="22"/>
      <c r="G777" s="80"/>
      <c r="H777" s="24"/>
      <c r="I777" s="24"/>
      <c r="J777" s="255">
        <f>AVERAGE(J774:J776)</f>
        <v>2</v>
      </c>
      <c r="K777" s="24"/>
    </row>
    <row r="778" spans="1:20" ht="17" customHeight="1" x14ac:dyDescent="0.35">
      <c r="A778" s="68"/>
      <c r="B778" s="68" t="s">
        <v>112</v>
      </c>
      <c r="C778" s="68" t="s">
        <v>928</v>
      </c>
      <c r="D778" s="68"/>
      <c r="E778" s="68" t="s">
        <v>934</v>
      </c>
      <c r="F778" s="68" t="s">
        <v>20</v>
      </c>
      <c r="G778" s="68">
        <v>4.6062992125984259</v>
      </c>
      <c r="H778" s="68">
        <v>117</v>
      </c>
      <c r="I778" s="68">
        <v>3</v>
      </c>
      <c r="J778" s="251">
        <v>3</v>
      </c>
      <c r="K778" s="206">
        <v>0</v>
      </c>
      <c r="L778" s="46">
        <v>48.888888888888886</v>
      </c>
      <c r="M778" s="46">
        <v>120</v>
      </c>
      <c r="N778" s="46">
        <v>3</v>
      </c>
      <c r="O778" s="46">
        <v>3</v>
      </c>
      <c r="Q778" s="46">
        <v>4.6062992125984259</v>
      </c>
      <c r="R778" s="46">
        <v>117</v>
      </c>
      <c r="S778" s="46">
        <v>3</v>
      </c>
      <c r="T778" s="46">
        <v>3</v>
      </c>
    </row>
    <row r="779" spans="1:20" ht="17" customHeight="1" x14ac:dyDescent="0.35">
      <c r="A779" s="68"/>
      <c r="B779" s="68" t="s">
        <v>112</v>
      </c>
      <c r="C779" s="68" t="s">
        <v>928</v>
      </c>
      <c r="D779" s="68"/>
      <c r="E779" s="68" t="s">
        <v>932</v>
      </c>
      <c r="F779" s="68" t="s">
        <v>935</v>
      </c>
      <c r="G779" s="68">
        <v>3.9370078740157481</v>
      </c>
      <c r="H779" s="68">
        <v>100</v>
      </c>
      <c r="I779" s="68">
        <v>3</v>
      </c>
      <c r="J779" s="251">
        <v>3</v>
      </c>
      <c r="K779" s="206">
        <v>0</v>
      </c>
      <c r="L779" s="46">
        <v>47.777777777777779</v>
      </c>
      <c r="M779" s="46">
        <v>118</v>
      </c>
      <c r="N779" s="46">
        <v>3</v>
      </c>
      <c r="O779" s="46">
        <v>3</v>
      </c>
      <c r="Q779" s="46">
        <v>3.9370078740157481</v>
      </c>
      <c r="R779" s="46">
        <v>100</v>
      </c>
      <c r="S779" s="46">
        <v>3</v>
      </c>
      <c r="T779" s="46">
        <v>3</v>
      </c>
    </row>
    <row r="780" spans="1:20" ht="17" customHeight="1" x14ac:dyDescent="0.35">
      <c r="A780" s="68"/>
      <c r="B780" s="68" t="s">
        <v>112</v>
      </c>
      <c r="C780" s="68" t="s">
        <v>928</v>
      </c>
      <c r="D780" s="68"/>
      <c r="E780" s="68" t="s">
        <v>933</v>
      </c>
      <c r="F780" s="68" t="s">
        <v>935</v>
      </c>
      <c r="G780" s="68">
        <v>3.9370078740157481</v>
      </c>
      <c r="H780" s="68">
        <v>100</v>
      </c>
      <c r="I780" s="68">
        <v>3</v>
      </c>
      <c r="J780" s="251">
        <v>3</v>
      </c>
      <c r="K780" s="206">
        <v>0</v>
      </c>
      <c r="L780" s="46">
        <v>47.222222222222221</v>
      </c>
      <c r="M780" s="46">
        <v>117</v>
      </c>
      <c r="N780" s="46">
        <v>3</v>
      </c>
      <c r="O780" s="46">
        <v>3</v>
      </c>
      <c r="Q780" s="46">
        <v>3.9370078740157481</v>
      </c>
      <c r="R780" s="46">
        <v>100</v>
      </c>
      <c r="S780" s="46">
        <v>3</v>
      </c>
      <c r="T780" s="46">
        <v>3</v>
      </c>
    </row>
    <row r="781" spans="1:20" ht="17" customHeight="1" x14ac:dyDescent="0.35">
      <c r="A781" s="68"/>
      <c r="B781" s="68"/>
      <c r="C781" s="68"/>
      <c r="D781" s="68"/>
      <c r="E781" s="68"/>
      <c r="F781" s="68"/>
      <c r="G781" s="68"/>
      <c r="H781" s="68"/>
      <c r="I781" s="68"/>
      <c r="J781" s="252">
        <v>3</v>
      </c>
      <c r="K781" s="206">
        <v>0</v>
      </c>
      <c r="O781" s="46">
        <v>3</v>
      </c>
      <c r="T781" s="46">
        <v>3</v>
      </c>
    </row>
    <row r="782" spans="1:20" ht="17" customHeight="1" x14ac:dyDescent="0.35">
      <c r="A782" s="68"/>
      <c r="B782" s="68" t="s">
        <v>112</v>
      </c>
      <c r="C782" s="68" t="s">
        <v>929</v>
      </c>
      <c r="D782" s="68"/>
      <c r="E782" s="68" t="s">
        <v>930</v>
      </c>
      <c r="F782" s="68" t="s">
        <v>20</v>
      </c>
      <c r="G782" s="68">
        <v>35.196850393700792</v>
      </c>
      <c r="H782" s="68">
        <v>894</v>
      </c>
      <c r="I782" s="68">
        <v>0</v>
      </c>
      <c r="J782" s="251">
        <v>0</v>
      </c>
      <c r="K782" s="206">
        <v>2</v>
      </c>
      <c r="L782" s="46">
        <v>42.222222222222221</v>
      </c>
      <c r="M782" s="46">
        <v>108</v>
      </c>
      <c r="N782" s="46">
        <v>2</v>
      </c>
      <c r="O782" s="46">
        <v>2</v>
      </c>
      <c r="Q782" s="46">
        <v>35.196850393700792</v>
      </c>
      <c r="R782" s="46">
        <v>894</v>
      </c>
      <c r="S782" s="46">
        <v>0</v>
      </c>
      <c r="T782" s="46">
        <v>0</v>
      </c>
    </row>
    <row r="783" spans="1:20" ht="17" customHeight="1" x14ac:dyDescent="0.35">
      <c r="A783" s="68"/>
      <c r="B783" s="68" t="s">
        <v>112</v>
      </c>
      <c r="C783" s="68" t="s">
        <v>929</v>
      </c>
      <c r="D783" s="68"/>
      <c r="E783" s="68" t="s">
        <v>931</v>
      </c>
      <c r="F783" s="68" t="s">
        <v>20</v>
      </c>
      <c r="G783" s="68">
        <v>18.740157480314963</v>
      </c>
      <c r="H783" s="68">
        <v>476</v>
      </c>
      <c r="I783" s="68">
        <v>1</v>
      </c>
      <c r="J783" s="251">
        <v>1</v>
      </c>
      <c r="K783" s="206">
        <v>1</v>
      </c>
      <c r="L783" s="46">
        <v>47.3</v>
      </c>
      <c r="M783" s="46">
        <v>117.14</v>
      </c>
      <c r="N783" s="46">
        <v>1</v>
      </c>
      <c r="O783" s="46">
        <v>1</v>
      </c>
      <c r="Q783" s="46">
        <v>18.740157480314963</v>
      </c>
      <c r="R783" s="46">
        <v>476</v>
      </c>
      <c r="S783" s="46">
        <v>1</v>
      </c>
      <c r="T783" s="46">
        <v>1</v>
      </c>
    </row>
    <row r="784" spans="1:20" ht="17" customHeight="1" x14ac:dyDescent="0.35">
      <c r="A784" s="68"/>
      <c r="B784" s="68" t="s">
        <v>112</v>
      </c>
      <c r="C784" s="68" t="s">
        <v>929</v>
      </c>
      <c r="D784" s="68"/>
      <c r="E784" s="68" t="s">
        <v>11</v>
      </c>
      <c r="F784" s="68" t="s">
        <v>20</v>
      </c>
      <c r="G784" s="68">
        <v>24.409448818897641</v>
      </c>
      <c r="H784" s="68">
        <v>620</v>
      </c>
      <c r="I784" s="68">
        <v>0</v>
      </c>
      <c r="J784" s="251">
        <v>0</v>
      </c>
      <c r="K784" s="206">
        <v>1</v>
      </c>
      <c r="L784" s="46">
        <v>43.888888888888886</v>
      </c>
      <c r="M784" s="46">
        <v>111</v>
      </c>
      <c r="N784" s="46">
        <v>2</v>
      </c>
      <c r="O784" s="46">
        <v>2</v>
      </c>
      <c r="Q784" s="46">
        <v>24.409448818897641</v>
      </c>
      <c r="R784" s="46">
        <v>620</v>
      </c>
      <c r="S784" s="46">
        <v>0</v>
      </c>
      <c r="T784" s="46">
        <v>0</v>
      </c>
    </row>
    <row r="785" spans="1:20" ht="17" customHeight="1" x14ac:dyDescent="0.35">
      <c r="A785" s="68"/>
      <c r="B785" s="68"/>
      <c r="C785" s="68"/>
      <c r="D785" s="68"/>
      <c r="E785" s="68"/>
      <c r="F785" s="68"/>
      <c r="G785" s="68"/>
      <c r="H785" s="68"/>
      <c r="I785" s="68"/>
      <c r="J785" s="252">
        <v>0.33333333333333331</v>
      </c>
      <c r="K785" s="206">
        <v>1.3333333333333333</v>
      </c>
      <c r="O785" s="46">
        <v>1.6666666666666667</v>
      </c>
      <c r="T785" s="46">
        <v>0.33333333333333331</v>
      </c>
    </row>
  </sheetData>
  <hyperlinks>
    <hyperlink ref="K445" r:id="rId1" display="http://weatherspark.com/" xr:uid="{4DAF1876-D4CC-47CA-8979-AD2A4C4F46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CC7A7-51A8-48F9-B88F-D6803207B0D1}">
  <dimension ref="A1:G190"/>
  <sheetViews>
    <sheetView workbookViewId="0">
      <selection activeCell="A106" sqref="A106"/>
    </sheetView>
  </sheetViews>
  <sheetFormatPr defaultColWidth="25.81640625" defaultRowHeight="17" customHeight="1" x14ac:dyDescent="0.35"/>
  <cols>
    <col min="1" max="1" width="18" style="46" customWidth="1"/>
    <col min="2" max="3" width="25.81640625" style="46"/>
    <col min="4" max="4" width="14.54296875" style="46" customWidth="1"/>
    <col min="5" max="5" width="12.26953125" style="46" customWidth="1"/>
    <col min="6" max="6" width="42.1796875" style="142" customWidth="1"/>
    <col min="7" max="16384" width="25.81640625" style="46"/>
  </cols>
  <sheetData>
    <row r="1" spans="1:7" s="136" customFormat="1" ht="17" customHeight="1" thickBot="1" x14ac:dyDescent="0.4">
      <c r="A1" s="135" t="s">
        <v>921</v>
      </c>
      <c r="B1" s="135" t="s">
        <v>904</v>
      </c>
      <c r="C1" s="135" t="s">
        <v>903</v>
      </c>
      <c r="D1" s="146" t="s">
        <v>701</v>
      </c>
      <c r="E1" s="146" t="s">
        <v>718</v>
      </c>
      <c r="F1" s="146" t="s">
        <v>698</v>
      </c>
      <c r="G1" s="135" t="s">
        <v>912</v>
      </c>
    </row>
    <row r="2" spans="1:7" ht="17" customHeight="1" thickBot="1" x14ac:dyDescent="0.4">
      <c r="A2" s="178"/>
      <c r="B2" s="103" t="s">
        <v>762</v>
      </c>
      <c r="C2" s="104" t="s">
        <v>604</v>
      </c>
      <c r="D2" s="78" t="s">
        <v>297</v>
      </c>
      <c r="E2" s="147">
        <v>3</v>
      </c>
      <c r="F2" s="13" t="s">
        <v>606</v>
      </c>
      <c r="G2" s="122" t="s">
        <v>759</v>
      </c>
    </row>
    <row r="3" spans="1:7" ht="17" customHeight="1" thickBot="1" x14ac:dyDescent="0.4">
      <c r="A3" s="178"/>
      <c r="B3" s="103" t="s">
        <v>762</v>
      </c>
      <c r="C3" s="104" t="s">
        <v>786</v>
      </c>
      <c r="D3" s="78" t="s">
        <v>297</v>
      </c>
      <c r="E3" s="147">
        <v>3</v>
      </c>
      <c r="F3" s="13"/>
      <c r="G3" s="123" t="s">
        <v>761</v>
      </c>
    </row>
    <row r="4" spans="1:7" ht="17" customHeight="1" thickBot="1" x14ac:dyDescent="0.4">
      <c r="A4" s="178"/>
      <c r="B4" s="103"/>
      <c r="C4" s="104" t="s">
        <v>787</v>
      </c>
      <c r="D4" s="78" t="s">
        <v>297</v>
      </c>
      <c r="E4" s="147">
        <v>3</v>
      </c>
      <c r="F4" s="13" t="s">
        <v>562</v>
      </c>
      <c r="G4" s="124" t="s">
        <v>764</v>
      </c>
    </row>
    <row r="5" spans="1:7" ht="17" customHeight="1" thickBot="1" x14ac:dyDescent="0.4">
      <c r="A5" s="178"/>
      <c r="B5" s="103" t="s">
        <v>762</v>
      </c>
      <c r="C5" s="104" t="s">
        <v>550</v>
      </c>
      <c r="D5" s="78" t="s">
        <v>297</v>
      </c>
      <c r="E5" s="147">
        <v>3</v>
      </c>
      <c r="F5" s="13"/>
      <c r="G5" s="125" t="s">
        <v>766</v>
      </c>
    </row>
    <row r="6" spans="1:7" ht="17" customHeight="1" thickBot="1" x14ac:dyDescent="0.4">
      <c r="A6" s="178"/>
      <c r="B6" s="103"/>
      <c r="C6" s="104" t="s">
        <v>788</v>
      </c>
      <c r="D6" s="78" t="s">
        <v>297</v>
      </c>
      <c r="E6" s="147">
        <v>3</v>
      </c>
      <c r="F6" s="13" t="s">
        <v>545</v>
      </c>
      <c r="G6" s="126" t="s">
        <v>768</v>
      </c>
    </row>
    <row r="7" spans="1:7" ht="17" customHeight="1" thickBot="1" x14ac:dyDescent="0.4">
      <c r="A7" s="178"/>
      <c r="B7" s="103" t="s">
        <v>762</v>
      </c>
      <c r="C7" s="104" t="s">
        <v>535</v>
      </c>
      <c r="D7" s="78" t="s">
        <v>297</v>
      </c>
      <c r="E7" s="147">
        <v>3</v>
      </c>
      <c r="F7" s="13"/>
    </row>
    <row r="8" spans="1:7" ht="17" customHeight="1" thickBot="1" x14ac:dyDescent="0.4">
      <c r="A8" s="178"/>
      <c r="B8" s="103" t="s">
        <v>762</v>
      </c>
      <c r="C8" s="104" t="s">
        <v>789</v>
      </c>
      <c r="D8" s="78" t="s">
        <v>297</v>
      </c>
      <c r="E8" s="147">
        <v>3</v>
      </c>
      <c r="F8" s="13"/>
    </row>
    <row r="9" spans="1:7" ht="17" customHeight="1" thickBot="1" x14ac:dyDescent="0.4">
      <c r="A9" s="178"/>
      <c r="B9" s="103" t="s">
        <v>762</v>
      </c>
      <c r="C9" s="104" t="s">
        <v>792</v>
      </c>
      <c r="D9" s="78" t="s">
        <v>297</v>
      </c>
      <c r="E9" s="147">
        <v>3</v>
      </c>
      <c r="F9" s="13"/>
    </row>
    <row r="10" spans="1:7" ht="17" customHeight="1" thickBot="1" x14ac:dyDescent="0.4">
      <c r="A10" s="178"/>
      <c r="B10" s="103" t="s">
        <v>762</v>
      </c>
      <c r="C10" s="104" t="s">
        <v>793</v>
      </c>
      <c r="D10" s="78" t="s">
        <v>297</v>
      </c>
      <c r="E10" s="147">
        <v>3</v>
      </c>
      <c r="F10" s="13"/>
    </row>
    <row r="11" spans="1:7" ht="17" customHeight="1" thickBot="1" x14ac:dyDescent="0.4">
      <c r="A11" s="178"/>
      <c r="B11" s="103" t="s">
        <v>762</v>
      </c>
      <c r="C11" s="104" t="s">
        <v>795</v>
      </c>
      <c r="D11" s="78" t="s">
        <v>297</v>
      </c>
      <c r="E11" s="147">
        <v>3</v>
      </c>
      <c r="F11" s="13"/>
    </row>
    <row r="12" spans="1:7" ht="17" customHeight="1" thickBot="1" x14ac:dyDescent="0.4">
      <c r="A12" s="178"/>
      <c r="B12" s="103"/>
      <c r="C12" s="104" t="s">
        <v>797</v>
      </c>
      <c r="D12" s="78" t="s">
        <v>297</v>
      </c>
      <c r="E12" s="147">
        <v>3</v>
      </c>
      <c r="F12" s="13"/>
    </row>
    <row r="13" spans="1:7" ht="17" customHeight="1" thickBot="1" x14ac:dyDescent="0.4">
      <c r="A13" s="178"/>
      <c r="B13" s="103" t="s">
        <v>762</v>
      </c>
      <c r="C13" s="104" t="s">
        <v>799</v>
      </c>
      <c r="D13" s="78" t="s">
        <v>297</v>
      </c>
      <c r="E13" s="147">
        <v>3</v>
      </c>
      <c r="F13" s="13"/>
    </row>
    <row r="14" spans="1:7" ht="17" customHeight="1" thickBot="1" x14ac:dyDescent="0.4">
      <c r="A14" s="178"/>
      <c r="B14" s="103" t="s">
        <v>762</v>
      </c>
      <c r="C14" s="104" t="s">
        <v>801</v>
      </c>
      <c r="D14" s="78" t="s">
        <v>297</v>
      </c>
      <c r="E14" s="147">
        <v>3</v>
      </c>
      <c r="F14" s="13" t="s">
        <v>476</v>
      </c>
    </row>
    <row r="15" spans="1:7" ht="17" customHeight="1" thickBot="1" x14ac:dyDescent="0.4">
      <c r="A15" s="178"/>
      <c r="B15" s="103" t="s">
        <v>762</v>
      </c>
      <c r="C15" s="104" t="s">
        <v>803</v>
      </c>
      <c r="D15" s="78" t="s">
        <v>297</v>
      </c>
      <c r="E15" s="147">
        <v>3</v>
      </c>
      <c r="F15" s="13" t="s">
        <v>471</v>
      </c>
    </row>
    <row r="16" spans="1:7" ht="17" customHeight="1" thickBot="1" x14ac:dyDescent="0.4">
      <c r="A16" s="178"/>
      <c r="B16" s="103"/>
      <c r="C16" s="104" t="s">
        <v>806</v>
      </c>
      <c r="D16" s="78" t="s">
        <v>297</v>
      </c>
      <c r="E16" s="147">
        <v>3</v>
      </c>
      <c r="F16" s="13" t="s">
        <v>460</v>
      </c>
    </row>
    <row r="17" spans="1:6" ht="17" customHeight="1" thickBot="1" x14ac:dyDescent="0.4">
      <c r="A17" s="178"/>
      <c r="B17" s="103" t="s">
        <v>762</v>
      </c>
      <c r="C17" s="104" t="s">
        <v>808</v>
      </c>
      <c r="D17" s="78" t="s">
        <v>297</v>
      </c>
      <c r="E17" s="147">
        <v>3</v>
      </c>
      <c r="F17" s="13" t="s">
        <v>449</v>
      </c>
    </row>
    <row r="18" spans="1:6" ht="17" customHeight="1" thickBot="1" x14ac:dyDescent="0.4">
      <c r="A18" s="178"/>
      <c r="B18" s="103" t="s">
        <v>762</v>
      </c>
      <c r="C18" s="104" t="s">
        <v>438</v>
      </c>
      <c r="D18" s="78" t="s">
        <v>297</v>
      </c>
      <c r="E18" s="147">
        <v>3</v>
      </c>
      <c r="F18" s="13" t="s">
        <v>441</v>
      </c>
    </row>
    <row r="19" spans="1:6" ht="17" customHeight="1" thickBot="1" x14ac:dyDescent="0.4">
      <c r="A19" s="178"/>
      <c r="B19" s="103"/>
      <c r="C19" s="104" t="s">
        <v>810</v>
      </c>
      <c r="D19" s="78" t="s">
        <v>297</v>
      </c>
      <c r="E19" s="147">
        <v>3</v>
      </c>
      <c r="F19" s="13" t="s">
        <v>437</v>
      </c>
    </row>
    <row r="20" spans="1:6" ht="17" customHeight="1" thickBot="1" x14ac:dyDescent="0.4">
      <c r="A20" s="178"/>
      <c r="B20" s="103"/>
      <c r="C20" s="104" t="s">
        <v>811</v>
      </c>
      <c r="D20" s="78" t="s">
        <v>297</v>
      </c>
      <c r="E20" s="147">
        <v>3</v>
      </c>
      <c r="F20" s="13"/>
    </row>
    <row r="21" spans="1:6" ht="17" customHeight="1" thickBot="1" x14ac:dyDescent="0.4">
      <c r="A21" s="178"/>
      <c r="B21" s="103"/>
      <c r="C21" s="104" t="s">
        <v>812</v>
      </c>
      <c r="D21" s="78" t="s">
        <v>297</v>
      </c>
      <c r="E21" s="147">
        <v>3</v>
      </c>
      <c r="F21" s="13" t="s">
        <v>429</v>
      </c>
    </row>
    <row r="22" spans="1:6" ht="17" customHeight="1" thickBot="1" x14ac:dyDescent="0.4">
      <c r="A22" s="178"/>
      <c r="B22" s="103"/>
      <c r="C22" s="104" t="s">
        <v>420</v>
      </c>
      <c r="D22" s="78" t="s">
        <v>297</v>
      </c>
      <c r="E22" s="147">
        <v>3</v>
      </c>
      <c r="F22" s="13" t="s">
        <v>422</v>
      </c>
    </row>
    <row r="23" spans="1:6" ht="17" customHeight="1" thickBot="1" x14ac:dyDescent="0.4">
      <c r="A23" s="178"/>
      <c r="B23" s="103"/>
      <c r="C23" s="104" t="s">
        <v>840</v>
      </c>
      <c r="D23" s="78" t="s">
        <v>297</v>
      </c>
      <c r="E23" s="147">
        <v>3</v>
      </c>
      <c r="F23" s="13"/>
    </row>
    <row r="24" spans="1:6" ht="17" customHeight="1" thickBot="1" x14ac:dyDescent="0.4">
      <c r="A24" s="178"/>
      <c r="B24" s="103" t="s">
        <v>762</v>
      </c>
      <c r="C24" s="104" t="s">
        <v>814</v>
      </c>
      <c r="D24" s="78" t="s">
        <v>297</v>
      </c>
      <c r="E24" s="147">
        <v>3</v>
      </c>
      <c r="F24" s="13"/>
    </row>
    <row r="25" spans="1:6" ht="17" customHeight="1" thickBot="1" x14ac:dyDescent="0.4">
      <c r="A25" s="178"/>
      <c r="B25" s="103"/>
      <c r="C25" s="104" t="s">
        <v>815</v>
      </c>
      <c r="D25" s="78" t="s">
        <v>297</v>
      </c>
      <c r="E25" s="147">
        <v>3</v>
      </c>
      <c r="F25" s="13"/>
    </row>
    <row r="26" spans="1:6" ht="17" customHeight="1" thickBot="1" x14ac:dyDescent="0.4">
      <c r="A26" s="178"/>
      <c r="B26" s="110"/>
      <c r="C26" s="111" t="s">
        <v>841</v>
      </c>
      <c r="D26" s="78" t="s">
        <v>112</v>
      </c>
      <c r="E26" s="147">
        <v>3</v>
      </c>
      <c r="F26" s="13"/>
    </row>
    <row r="27" spans="1:6" ht="17" customHeight="1" thickBot="1" x14ac:dyDescent="0.4">
      <c r="A27" s="178"/>
      <c r="B27" s="110"/>
      <c r="C27" s="111" t="s">
        <v>848</v>
      </c>
      <c r="D27" s="78" t="s">
        <v>112</v>
      </c>
      <c r="E27" s="147">
        <v>3</v>
      </c>
      <c r="F27" s="13" t="s">
        <v>258</v>
      </c>
    </row>
    <row r="28" spans="1:6" ht="17" customHeight="1" thickBot="1" x14ac:dyDescent="0.4">
      <c r="A28" s="178"/>
      <c r="B28" s="103"/>
      <c r="C28" s="104" t="s">
        <v>818</v>
      </c>
      <c r="D28" s="78" t="s">
        <v>297</v>
      </c>
      <c r="E28" s="147">
        <v>3</v>
      </c>
      <c r="F28" s="13"/>
    </row>
    <row r="29" spans="1:6" ht="17" customHeight="1" thickBot="1" x14ac:dyDescent="0.4">
      <c r="A29" s="178"/>
      <c r="B29" s="103" t="s">
        <v>762</v>
      </c>
      <c r="C29" s="104" t="s">
        <v>819</v>
      </c>
      <c r="D29" s="78" t="s">
        <v>297</v>
      </c>
      <c r="E29" s="147">
        <v>3</v>
      </c>
      <c r="F29" s="13"/>
    </row>
    <row r="30" spans="1:6" ht="17" customHeight="1" thickBot="1" x14ac:dyDescent="0.4">
      <c r="A30" s="178"/>
      <c r="B30" s="103"/>
      <c r="C30" s="104" t="s">
        <v>820</v>
      </c>
      <c r="D30" s="78" t="s">
        <v>297</v>
      </c>
      <c r="E30" s="147">
        <v>3</v>
      </c>
      <c r="F30" s="13"/>
    </row>
    <row r="31" spans="1:6" ht="17" customHeight="1" thickBot="1" x14ac:dyDescent="0.4">
      <c r="A31" s="178"/>
      <c r="B31" s="103" t="s">
        <v>762</v>
      </c>
      <c r="C31" s="104" t="s">
        <v>821</v>
      </c>
      <c r="D31" s="78" t="s">
        <v>297</v>
      </c>
      <c r="E31" s="147">
        <v>3</v>
      </c>
      <c r="F31" s="13"/>
    </row>
    <row r="32" spans="1:6" ht="17" customHeight="1" thickBot="1" x14ac:dyDescent="0.4">
      <c r="A32" s="178"/>
      <c r="B32" s="103" t="s">
        <v>762</v>
      </c>
      <c r="C32" s="104" t="s">
        <v>822</v>
      </c>
      <c r="D32" s="78" t="s">
        <v>297</v>
      </c>
      <c r="E32" s="147">
        <v>3</v>
      </c>
      <c r="F32" s="13"/>
    </row>
    <row r="33" spans="1:6" ht="17" customHeight="1" thickBot="1" x14ac:dyDescent="0.4">
      <c r="A33" s="178"/>
      <c r="B33" s="103"/>
      <c r="C33" s="104" t="s">
        <v>823</v>
      </c>
      <c r="D33" s="78" t="s">
        <v>297</v>
      </c>
      <c r="E33" s="147">
        <v>3</v>
      </c>
      <c r="F33" s="13"/>
    </row>
    <row r="34" spans="1:6" ht="17" customHeight="1" thickBot="1" x14ac:dyDescent="0.4">
      <c r="A34" s="178"/>
      <c r="B34" s="103"/>
      <c r="C34" s="104" t="s">
        <v>824</v>
      </c>
      <c r="D34" s="78" t="s">
        <v>297</v>
      </c>
      <c r="E34" s="147">
        <v>3</v>
      </c>
      <c r="F34" s="13"/>
    </row>
    <row r="35" spans="1:6" ht="17" customHeight="1" thickBot="1" x14ac:dyDescent="0.4">
      <c r="A35" s="178"/>
      <c r="B35" s="103"/>
      <c r="C35" s="104" t="s">
        <v>825</v>
      </c>
      <c r="D35" s="78" t="s">
        <v>297</v>
      </c>
      <c r="E35" s="147">
        <v>3</v>
      </c>
      <c r="F35" s="13" t="s">
        <v>378</v>
      </c>
    </row>
    <row r="36" spans="1:6" ht="17" customHeight="1" thickBot="1" x14ac:dyDescent="0.4">
      <c r="A36" s="178"/>
      <c r="B36" s="103" t="s">
        <v>762</v>
      </c>
      <c r="C36" s="104" t="s">
        <v>369</v>
      </c>
      <c r="D36" s="78" t="s">
        <v>297</v>
      </c>
      <c r="E36" s="147">
        <v>3</v>
      </c>
      <c r="F36" s="13"/>
    </row>
    <row r="37" spans="1:6" ht="17" customHeight="1" thickBot="1" x14ac:dyDescent="0.4">
      <c r="A37" s="178"/>
      <c r="B37" s="103" t="s">
        <v>762</v>
      </c>
      <c r="C37" s="104" t="s">
        <v>826</v>
      </c>
      <c r="D37" s="78" t="s">
        <v>297</v>
      </c>
      <c r="E37" s="147">
        <v>3</v>
      </c>
      <c r="F37" s="13"/>
    </row>
    <row r="38" spans="1:6" ht="17" customHeight="1" thickBot="1" x14ac:dyDescent="0.4">
      <c r="A38" s="178"/>
      <c r="B38" s="97"/>
      <c r="C38" s="98" t="s">
        <v>770</v>
      </c>
      <c r="D38" s="78" t="s">
        <v>607</v>
      </c>
      <c r="E38" s="147">
        <v>3</v>
      </c>
      <c r="F38" s="78"/>
    </row>
    <row r="39" spans="1:6" ht="17" customHeight="1" thickBot="1" x14ac:dyDescent="0.4">
      <c r="A39" s="178"/>
      <c r="B39" s="110"/>
      <c r="C39" s="111" t="s">
        <v>855</v>
      </c>
      <c r="D39" s="78" t="s">
        <v>112</v>
      </c>
      <c r="E39" s="147">
        <v>3</v>
      </c>
      <c r="F39" s="13" t="s">
        <v>230</v>
      </c>
    </row>
    <row r="40" spans="1:6" ht="17" customHeight="1" thickBot="1" x14ac:dyDescent="0.4">
      <c r="A40" s="178"/>
      <c r="B40" s="110"/>
      <c r="C40" s="111" t="s">
        <v>167</v>
      </c>
      <c r="D40" s="78" t="s">
        <v>112</v>
      </c>
      <c r="E40" s="147">
        <v>3</v>
      </c>
      <c r="F40" s="78"/>
    </row>
    <row r="41" spans="1:6" ht="17" customHeight="1" thickBot="1" x14ac:dyDescent="0.4">
      <c r="A41" s="178"/>
      <c r="B41" s="110"/>
      <c r="C41" s="111" t="s">
        <v>871</v>
      </c>
      <c r="D41" s="78" t="s">
        <v>112</v>
      </c>
      <c r="E41" s="147">
        <v>3</v>
      </c>
      <c r="F41" s="13"/>
    </row>
    <row r="42" spans="1:6" ht="17" customHeight="1" thickBot="1" x14ac:dyDescent="0.4">
      <c r="A42" s="178"/>
      <c r="B42" s="110"/>
      <c r="C42" s="111" t="s">
        <v>124</v>
      </c>
      <c r="D42" s="78" t="s">
        <v>112</v>
      </c>
      <c r="E42" s="147">
        <v>3</v>
      </c>
      <c r="F42" s="13"/>
    </row>
    <row r="43" spans="1:6" ht="17" customHeight="1" thickBot="1" x14ac:dyDescent="0.4">
      <c r="A43" s="178"/>
      <c r="B43" s="106"/>
      <c r="C43" s="107" t="s">
        <v>322</v>
      </c>
      <c r="D43" s="78" t="s">
        <v>319</v>
      </c>
      <c r="E43" s="147">
        <v>3</v>
      </c>
      <c r="F43" s="13"/>
    </row>
    <row r="44" spans="1:6" ht="17" customHeight="1" thickBot="1" x14ac:dyDescent="0.4">
      <c r="A44" s="178"/>
      <c r="B44" s="240"/>
      <c r="C44" s="242" t="s">
        <v>928</v>
      </c>
      <c r="D44" s="78" t="s">
        <v>112</v>
      </c>
      <c r="E44" s="194">
        <v>3</v>
      </c>
      <c r="F44" s="238"/>
    </row>
    <row r="45" spans="1:6" ht="17" customHeight="1" thickBot="1" x14ac:dyDescent="0.4">
      <c r="A45" s="178"/>
      <c r="B45" s="116" t="s">
        <v>762</v>
      </c>
      <c r="C45" s="111" t="s">
        <v>89</v>
      </c>
      <c r="D45" s="78" t="s">
        <v>112</v>
      </c>
      <c r="E45" s="147">
        <v>3</v>
      </c>
      <c r="F45" s="13"/>
    </row>
    <row r="46" spans="1:6" ht="17" customHeight="1" thickBot="1" x14ac:dyDescent="0.4">
      <c r="A46" s="179"/>
      <c r="B46" s="103"/>
      <c r="C46" s="104" t="s">
        <v>596</v>
      </c>
      <c r="D46" s="78" t="s">
        <v>297</v>
      </c>
      <c r="E46" s="147">
        <v>2.8333333333333335</v>
      </c>
      <c r="F46" s="13" t="s">
        <v>914</v>
      </c>
    </row>
    <row r="47" spans="1:6" ht="17" customHeight="1" thickBot="1" x14ac:dyDescent="0.4">
      <c r="A47" s="179"/>
      <c r="B47" s="103"/>
      <c r="C47" s="104" t="s">
        <v>794</v>
      </c>
      <c r="D47" s="78" t="s">
        <v>297</v>
      </c>
      <c r="E47" s="147">
        <v>2.75</v>
      </c>
      <c r="F47" s="13" t="s">
        <v>510</v>
      </c>
    </row>
    <row r="48" spans="1:6" ht="17" customHeight="1" thickBot="1" x14ac:dyDescent="0.4">
      <c r="A48" s="179"/>
      <c r="B48" s="103"/>
      <c r="C48" s="104" t="s">
        <v>798</v>
      </c>
      <c r="D48" s="78" t="s">
        <v>297</v>
      </c>
      <c r="E48" s="147">
        <v>2.75</v>
      </c>
      <c r="F48" s="13" t="s">
        <v>493</v>
      </c>
    </row>
    <row r="49" spans="1:6" ht="17" customHeight="1" thickBot="1" x14ac:dyDescent="0.4">
      <c r="A49" s="179"/>
      <c r="B49" s="113"/>
      <c r="C49" s="114" t="s">
        <v>890</v>
      </c>
      <c r="D49" s="78" t="s">
        <v>111</v>
      </c>
      <c r="E49" s="147">
        <v>2.75</v>
      </c>
      <c r="F49" s="13"/>
    </row>
    <row r="50" spans="1:6" ht="17" customHeight="1" thickBot="1" x14ac:dyDescent="0.4">
      <c r="A50" s="179"/>
      <c r="B50" s="103"/>
      <c r="C50" s="104" t="s">
        <v>312</v>
      </c>
      <c r="D50" s="78" t="s">
        <v>297</v>
      </c>
      <c r="E50" s="147">
        <v>2.6666666666666665</v>
      </c>
      <c r="F50" s="13" t="s">
        <v>915</v>
      </c>
    </row>
    <row r="51" spans="1:6" ht="17" customHeight="1" thickBot="1" x14ac:dyDescent="0.4">
      <c r="A51" s="179"/>
      <c r="B51" s="103"/>
      <c r="C51" s="104" t="s">
        <v>784</v>
      </c>
      <c r="D51" s="78" t="s">
        <v>297</v>
      </c>
      <c r="E51" s="147">
        <v>2.6666666666666665</v>
      </c>
      <c r="F51" s="13" t="s">
        <v>916</v>
      </c>
    </row>
    <row r="52" spans="1:6" ht="17" customHeight="1" thickBot="1" x14ac:dyDescent="0.4">
      <c r="A52" s="179"/>
      <c r="B52" s="103"/>
      <c r="C52" s="104" t="s">
        <v>785</v>
      </c>
      <c r="D52" s="78" t="s">
        <v>297</v>
      </c>
      <c r="E52" s="147">
        <v>2.6666666666666665</v>
      </c>
      <c r="F52" s="13" t="s">
        <v>917</v>
      </c>
    </row>
    <row r="53" spans="1:6" ht="17" customHeight="1" thickBot="1" x14ac:dyDescent="0.4">
      <c r="A53" s="179"/>
      <c r="B53" s="103" t="s">
        <v>762</v>
      </c>
      <c r="C53" s="104" t="s">
        <v>800</v>
      </c>
      <c r="D53" s="78" t="s">
        <v>297</v>
      </c>
      <c r="E53" s="147">
        <v>2.6666666666666665</v>
      </c>
      <c r="F53" s="13" t="s">
        <v>480</v>
      </c>
    </row>
    <row r="54" spans="1:6" ht="17" customHeight="1" thickBot="1" x14ac:dyDescent="0.4">
      <c r="A54" s="179"/>
      <c r="B54" s="103" t="s">
        <v>911</v>
      </c>
      <c r="C54" s="104" t="s">
        <v>693</v>
      </c>
      <c r="D54" s="78" t="s">
        <v>297</v>
      </c>
      <c r="E54" s="147">
        <v>2.6666666666666665</v>
      </c>
      <c r="F54" s="13"/>
    </row>
    <row r="55" spans="1:6" ht="17" customHeight="1" thickBot="1" x14ac:dyDescent="0.4">
      <c r="A55" s="179"/>
      <c r="B55" s="103"/>
      <c r="C55" s="104" t="s">
        <v>689</v>
      </c>
      <c r="D55" s="78" t="s">
        <v>297</v>
      </c>
      <c r="E55" s="147">
        <v>2.6666666666666665</v>
      </c>
      <c r="F55" s="13"/>
    </row>
    <row r="56" spans="1:6" ht="17" customHeight="1" thickBot="1" x14ac:dyDescent="0.4">
      <c r="A56" s="179"/>
      <c r="B56" s="103" t="s">
        <v>762</v>
      </c>
      <c r="C56" s="104" t="s">
        <v>813</v>
      </c>
      <c r="D56" s="78" t="s">
        <v>297</v>
      </c>
      <c r="E56" s="147">
        <v>2.6666666666666665</v>
      </c>
      <c r="F56" s="13"/>
    </row>
    <row r="57" spans="1:6" ht="17" customHeight="1" thickBot="1" x14ac:dyDescent="0.4">
      <c r="A57" s="179"/>
      <c r="B57" s="103"/>
      <c r="C57" s="104" t="s">
        <v>816</v>
      </c>
      <c r="D57" s="78" t="s">
        <v>297</v>
      </c>
      <c r="E57" s="147">
        <v>2.6666666666666665</v>
      </c>
      <c r="F57" s="13"/>
    </row>
    <row r="58" spans="1:6" ht="17" customHeight="1" thickBot="1" x14ac:dyDescent="0.4">
      <c r="A58" s="179"/>
      <c r="B58" s="110"/>
      <c r="C58" s="111" t="s">
        <v>202</v>
      </c>
      <c r="D58" s="78" t="s">
        <v>112</v>
      </c>
      <c r="E58" s="147">
        <v>2.6666666666666665</v>
      </c>
      <c r="F58" s="145" t="s">
        <v>205</v>
      </c>
    </row>
    <row r="59" spans="1:6" ht="17" customHeight="1" thickBot="1" x14ac:dyDescent="0.4">
      <c r="A59" s="179"/>
      <c r="B59" s="110"/>
      <c r="C59" s="111" t="s">
        <v>865</v>
      </c>
      <c r="D59" s="78" t="s">
        <v>112</v>
      </c>
      <c r="E59" s="147">
        <v>2.6666666666666665</v>
      </c>
      <c r="F59" s="13" t="s">
        <v>187</v>
      </c>
    </row>
    <row r="60" spans="1:6" ht="17" customHeight="1" thickBot="1" x14ac:dyDescent="0.4">
      <c r="A60" s="179"/>
      <c r="B60" s="110"/>
      <c r="C60" s="111" t="s">
        <v>866</v>
      </c>
      <c r="D60" s="78" t="s">
        <v>112</v>
      </c>
      <c r="E60" s="147">
        <v>2.6666666666666665</v>
      </c>
      <c r="F60" s="13"/>
    </row>
    <row r="61" spans="1:6" ht="17" customHeight="1" thickBot="1" x14ac:dyDescent="0.4">
      <c r="A61" s="179"/>
      <c r="B61" s="110"/>
      <c r="C61" s="111" t="s">
        <v>877</v>
      </c>
      <c r="D61" s="78" t="s">
        <v>112</v>
      </c>
      <c r="E61" s="147">
        <v>2.6666666666666665</v>
      </c>
      <c r="F61" s="13"/>
    </row>
    <row r="62" spans="1:6" ht="17" customHeight="1" thickBot="1" x14ac:dyDescent="0.4">
      <c r="A62" s="179"/>
      <c r="B62" s="110"/>
      <c r="C62" s="111" t="s">
        <v>881</v>
      </c>
      <c r="D62" s="78" t="s">
        <v>112</v>
      </c>
      <c r="E62" s="147">
        <v>2.6666666666666665</v>
      </c>
      <c r="F62" s="13"/>
    </row>
    <row r="63" spans="1:6" ht="17" customHeight="1" thickBot="1" x14ac:dyDescent="0.4">
      <c r="A63" s="179"/>
      <c r="B63" s="103" t="s">
        <v>762</v>
      </c>
      <c r="C63" s="104" t="s">
        <v>790</v>
      </c>
      <c r="D63" s="78" t="s">
        <v>297</v>
      </c>
      <c r="E63" s="147">
        <v>2.5</v>
      </c>
      <c r="F63" s="75"/>
    </row>
    <row r="64" spans="1:6" ht="17" customHeight="1" thickBot="1" x14ac:dyDescent="0.4">
      <c r="A64" s="179"/>
      <c r="B64" s="103" t="s">
        <v>762</v>
      </c>
      <c r="C64" s="104" t="s">
        <v>791</v>
      </c>
      <c r="D64" s="78" t="s">
        <v>297</v>
      </c>
      <c r="E64" s="147">
        <v>2.5</v>
      </c>
      <c r="F64" s="13"/>
    </row>
    <row r="65" spans="1:7" ht="17" customHeight="1" thickBot="1" x14ac:dyDescent="0.4">
      <c r="A65" s="179"/>
      <c r="B65" s="103" t="s">
        <v>762</v>
      </c>
      <c r="C65" s="104" t="s">
        <v>796</v>
      </c>
      <c r="D65" s="78" t="s">
        <v>297</v>
      </c>
      <c r="E65" s="147">
        <v>2.5</v>
      </c>
      <c r="F65" s="13"/>
    </row>
    <row r="66" spans="1:7" ht="17" customHeight="1" thickBot="1" x14ac:dyDescent="0.4">
      <c r="A66" s="179"/>
      <c r="B66" s="103"/>
      <c r="C66" s="104" t="s">
        <v>804</v>
      </c>
      <c r="D66" s="78" t="s">
        <v>297</v>
      </c>
      <c r="E66" s="147">
        <v>2.5</v>
      </c>
      <c r="F66" s="13" t="s">
        <v>918</v>
      </c>
    </row>
    <row r="67" spans="1:7" ht="17" customHeight="1" thickBot="1" x14ac:dyDescent="0.4">
      <c r="A67" s="179"/>
      <c r="B67" s="113"/>
      <c r="C67" s="114" t="s">
        <v>891</v>
      </c>
      <c r="D67" s="78" t="s">
        <v>111</v>
      </c>
      <c r="E67" s="147">
        <v>2.5</v>
      </c>
      <c r="F67" s="13" t="s">
        <v>919</v>
      </c>
    </row>
    <row r="68" spans="1:7" ht="17" customHeight="1" thickBot="1" x14ac:dyDescent="0.4">
      <c r="A68" s="179"/>
      <c r="B68" s="110" t="s">
        <v>762</v>
      </c>
      <c r="C68" s="111" t="s">
        <v>864</v>
      </c>
      <c r="D68" s="78" t="s">
        <v>112</v>
      </c>
      <c r="E68" s="147">
        <v>2.5</v>
      </c>
      <c r="F68" s="13"/>
    </row>
    <row r="69" spans="1:7" ht="17" customHeight="1" thickBot="1" x14ac:dyDescent="0.4">
      <c r="A69" s="179"/>
      <c r="B69" s="110"/>
      <c r="C69" s="111" t="s">
        <v>874</v>
      </c>
      <c r="D69" s="78" t="s">
        <v>112</v>
      </c>
      <c r="E69" s="147">
        <v>2.5</v>
      </c>
      <c r="F69" s="13"/>
    </row>
    <row r="70" spans="1:7" ht="17" customHeight="1" thickBot="1" x14ac:dyDescent="0.4">
      <c r="A70" s="179"/>
      <c r="B70" s="106"/>
      <c r="C70" s="107" t="s">
        <v>325</v>
      </c>
      <c r="D70" s="78" t="s">
        <v>318</v>
      </c>
      <c r="E70" s="147">
        <v>2.5</v>
      </c>
      <c r="F70" s="13"/>
    </row>
    <row r="71" spans="1:7" ht="17" customHeight="1" thickBot="1" x14ac:dyDescent="0.4">
      <c r="A71" s="179"/>
      <c r="B71" s="110"/>
      <c r="C71" s="111" t="s">
        <v>118</v>
      </c>
      <c r="D71" s="78" t="s">
        <v>112</v>
      </c>
      <c r="E71" s="147">
        <v>2.5</v>
      </c>
      <c r="F71" s="13"/>
    </row>
    <row r="72" spans="1:7" ht="17" customHeight="1" thickBot="1" x14ac:dyDescent="0.4">
      <c r="A72" s="179"/>
      <c r="B72" s="110"/>
      <c r="C72" s="111" t="s">
        <v>313</v>
      </c>
      <c r="D72" s="78" t="s">
        <v>112</v>
      </c>
      <c r="E72" s="147">
        <v>2.3333333333333335</v>
      </c>
      <c r="F72" s="13" t="s">
        <v>913</v>
      </c>
    </row>
    <row r="73" spans="1:7" ht="17" customHeight="1" thickBot="1" x14ac:dyDescent="0.4">
      <c r="A73" s="179"/>
      <c r="B73" s="103" t="s">
        <v>762</v>
      </c>
      <c r="C73" s="104" t="s">
        <v>807</v>
      </c>
      <c r="D73" s="78" t="s">
        <v>297</v>
      </c>
      <c r="E73" s="147">
        <v>2.3333333333333335</v>
      </c>
      <c r="F73" s="13" t="s">
        <v>435</v>
      </c>
    </row>
    <row r="74" spans="1:7" ht="17" customHeight="1" thickBot="1" x14ac:dyDescent="0.4">
      <c r="A74" s="179"/>
      <c r="B74" s="110"/>
      <c r="C74" s="111" t="s">
        <v>850</v>
      </c>
      <c r="D74" s="78" t="s">
        <v>112</v>
      </c>
      <c r="E74" s="147">
        <v>2.3333333333333335</v>
      </c>
      <c r="F74" s="13" t="s">
        <v>248</v>
      </c>
    </row>
    <row r="75" spans="1:7" ht="17" customHeight="1" thickBot="1" x14ac:dyDescent="0.4">
      <c r="A75" s="179"/>
      <c r="B75" s="110"/>
      <c r="C75" s="111" t="s">
        <v>873</v>
      </c>
      <c r="D75" s="78" t="s">
        <v>112</v>
      </c>
      <c r="E75" s="147">
        <v>2.3333333333333335</v>
      </c>
      <c r="F75" s="13"/>
    </row>
    <row r="76" spans="1:7" ht="17" customHeight="1" thickBot="1" x14ac:dyDescent="0.4">
      <c r="A76" s="179"/>
      <c r="B76" s="110"/>
      <c r="C76" s="111" t="s">
        <v>879</v>
      </c>
      <c r="D76" s="78" t="s">
        <v>112</v>
      </c>
      <c r="E76" s="147">
        <v>2.3333333333333335</v>
      </c>
      <c r="F76" s="13" t="s">
        <v>123</v>
      </c>
    </row>
    <row r="77" spans="1:7" ht="17" customHeight="1" thickBot="1" x14ac:dyDescent="0.4">
      <c r="A77" s="179"/>
      <c r="B77" s="110"/>
      <c r="C77" s="111" t="s">
        <v>882</v>
      </c>
      <c r="D77" s="78" t="s">
        <v>112</v>
      </c>
      <c r="E77" s="147">
        <v>2.3333333333333335</v>
      </c>
      <c r="F77" s="13" t="s">
        <v>105</v>
      </c>
      <c r="G77" s="9">
        <v>3</v>
      </c>
    </row>
    <row r="78" spans="1:7" ht="17" customHeight="1" thickBot="1" x14ac:dyDescent="0.4">
      <c r="A78" s="179"/>
      <c r="B78" s="110"/>
      <c r="C78" s="111" t="s">
        <v>94</v>
      </c>
      <c r="D78" s="78" t="s">
        <v>112</v>
      </c>
      <c r="E78" s="147">
        <v>2.3333333333333335</v>
      </c>
      <c r="F78" s="13" t="s">
        <v>92</v>
      </c>
    </row>
    <row r="79" spans="1:7" ht="17" customHeight="1" thickBot="1" x14ac:dyDescent="0.4">
      <c r="A79" s="179"/>
      <c r="B79" s="110"/>
      <c r="C79" s="111" t="s">
        <v>208</v>
      </c>
      <c r="D79" s="78" t="s">
        <v>112</v>
      </c>
      <c r="E79" s="147">
        <v>2.25</v>
      </c>
      <c r="F79" s="13"/>
    </row>
    <row r="80" spans="1:7" ht="17" customHeight="1" thickBot="1" x14ac:dyDescent="0.4">
      <c r="A80" s="179"/>
      <c r="B80" s="110"/>
      <c r="C80" s="111" t="s">
        <v>860</v>
      </c>
      <c r="D80" s="78" t="s">
        <v>112</v>
      </c>
      <c r="E80" s="147">
        <v>2.2000000000000002</v>
      </c>
      <c r="F80" s="13" t="s">
        <v>209</v>
      </c>
    </row>
    <row r="81" spans="1:6" ht="17" customHeight="1" thickBot="1" x14ac:dyDescent="0.4">
      <c r="A81" s="179"/>
      <c r="B81" s="113"/>
      <c r="C81" s="114" t="s">
        <v>899</v>
      </c>
      <c r="D81" s="78" t="s">
        <v>111</v>
      </c>
      <c r="E81" s="147">
        <v>2.2000000000000002</v>
      </c>
      <c r="F81" s="13" t="s">
        <v>25</v>
      </c>
    </row>
    <row r="82" spans="1:6" ht="17" customHeight="1" thickBot="1" x14ac:dyDescent="0.4">
      <c r="A82" s="179"/>
      <c r="B82" s="103"/>
      <c r="C82" s="104" t="s">
        <v>805</v>
      </c>
      <c r="D82" s="78" t="s">
        <v>297</v>
      </c>
      <c r="E82" s="147">
        <v>2</v>
      </c>
      <c r="F82" s="13"/>
    </row>
    <row r="83" spans="1:6" ht="17" customHeight="1" thickBot="1" x14ac:dyDescent="0.4">
      <c r="A83" s="179"/>
      <c r="B83" s="103" t="s">
        <v>762</v>
      </c>
      <c r="C83" s="104" t="s">
        <v>415</v>
      </c>
      <c r="D83" s="78" t="s">
        <v>297</v>
      </c>
      <c r="E83" s="147">
        <v>2</v>
      </c>
      <c r="F83" s="13" t="s">
        <v>419</v>
      </c>
    </row>
    <row r="84" spans="1:6" ht="17" customHeight="1" thickBot="1" x14ac:dyDescent="0.4">
      <c r="A84" s="179"/>
      <c r="B84" s="106" t="s">
        <v>762</v>
      </c>
      <c r="C84" s="107" t="s">
        <v>828</v>
      </c>
      <c r="D84" s="78" t="s">
        <v>318</v>
      </c>
      <c r="E84" s="147">
        <v>2</v>
      </c>
      <c r="F84" s="13"/>
    </row>
    <row r="85" spans="1:6" ht="17" customHeight="1" thickBot="1" x14ac:dyDescent="0.4">
      <c r="A85" s="179"/>
      <c r="B85" s="110"/>
      <c r="C85" s="137" t="s">
        <v>839</v>
      </c>
      <c r="D85" s="78" t="s">
        <v>112</v>
      </c>
      <c r="E85" s="147">
        <v>2</v>
      </c>
      <c r="F85" s="13" t="s">
        <v>302</v>
      </c>
    </row>
    <row r="86" spans="1:6" ht="17" customHeight="1" thickBot="1" x14ac:dyDescent="0.4">
      <c r="A86" s="179"/>
      <c r="B86" s="106"/>
      <c r="C86" s="109" t="s">
        <v>829</v>
      </c>
      <c r="D86" s="78" t="s">
        <v>319</v>
      </c>
      <c r="E86" s="147">
        <v>2</v>
      </c>
      <c r="F86" s="13"/>
    </row>
    <row r="87" spans="1:6" ht="17" customHeight="1" thickBot="1" x14ac:dyDescent="0.4">
      <c r="A87" s="179"/>
      <c r="B87" s="110"/>
      <c r="C87" s="111" t="s">
        <v>288</v>
      </c>
      <c r="D87" s="78" t="s">
        <v>112</v>
      </c>
      <c r="E87" s="147">
        <v>2</v>
      </c>
      <c r="F87" s="13" t="s">
        <v>290</v>
      </c>
    </row>
    <row r="88" spans="1:6" ht="17" customHeight="1" thickBot="1" x14ac:dyDescent="0.4">
      <c r="A88" s="179"/>
      <c r="B88" s="110"/>
      <c r="C88" s="111" t="s">
        <v>285</v>
      </c>
      <c r="D88" s="78" t="s">
        <v>112</v>
      </c>
      <c r="E88" s="147">
        <v>2</v>
      </c>
      <c r="F88" s="13" t="s">
        <v>287</v>
      </c>
    </row>
    <row r="89" spans="1:6" ht="17" customHeight="1" thickBot="1" x14ac:dyDescent="0.4">
      <c r="A89" s="179"/>
      <c r="B89" s="110"/>
      <c r="C89" s="111" t="s">
        <v>842</v>
      </c>
      <c r="D89" s="78" t="s">
        <v>112</v>
      </c>
      <c r="E89" s="147">
        <v>2</v>
      </c>
      <c r="F89" s="13"/>
    </row>
    <row r="90" spans="1:6" ht="17" customHeight="1" thickBot="1" x14ac:dyDescent="0.4">
      <c r="A90" s="179"/>
      <c r="B90" s="103"/>
      <c r="C90" s="104" t="s">
        <v>817</v>
      </c>
      <c r="D90" s="78" t="s">
        <v>297</v>
      </c>
      <c r="E90" s="147">
        <v>2</v>
      </c>
      <c r="F90" s="13"/>
    </row>
    <row r="91" spans="1:6" ht="17" customHeight="1" thickBot="1" x14ac:dyDescent="0.4">
      <c r="A91" s="179"/>
      <c r="B91" s="110"/>
      <c r="C91" s="111" t="s">
        <v>278</v>
      </c>
      <c r="D91" s="78" t="s">
        <v>112</v>
      </c>
      <c r="E91" s="147">
        <v>2</v>
      </c>
      <c r="F91" s="13" t="s">
        <v>280</v>
      </c>
    </row>
    <row r="92" spans="1:6" ht="17" customHeight="1" thickBot="1" x14ac:dyDescent="0.4">
      <c r="A92" s="179"/>
      <c r="B92" s="103"/>
      <c r="C92" s="104" t="s">
        <v>832</v>
      </c>
      <c r="D92" s="78" t="s">
        <v>297</v>
      </c>
      <c r="E92" s="147">
        <v>2</v>
      </c>
      <c r="F92" s="13"/>
    </row>
    <row r="93" spans="1:6" ht="17" customHeight="1" thickBot="1" x14ac:dyDescent="0.4">
      <c r="A93" s="179"/>
      <c r="B93" s="110"/>
      <c r="C93" s="111" t="s">
        <v>857</v>
      </c>
      <c r="D93" s="78" t="s">
        <v>112</v>
      </c>
      <c r="E93" s="147">
        <v>2</v>
      </c>
      <c r="F93" s="13"/>
    </row>
    <row r="94" spans="1:6" ht="17" customHeight="1" thickBot="1" x14ac:dyDescent="0.4">
      <c r="A94" s="179"/>
      <c r="B94" s="110"/>
      <c r="C94" s="111" t="s">
        <v>858</v>
      </c>
      <c r="D94" s="78" t="s">
        <v>112</v>
      </c>
      <c r="E94" s="147">
        <v>2</v>
      </c>
      <c r="F94" s="13"/>
    </row>
    <row r="95" spans="1:6" ht="17" customHeight="1" thickBot="1" x14ac:dyDescent="0.4">
      <c r="A95" s="179"/>
      <c r="B95" s="110"/>
      <c r="C95" s="111" t="s">
        <v>197</v>
      </c>
      <c r="D95" s="78" t="s">
        <v>112</v>
      </c>
      <c r="E95" s="147">
        <v>2</v>
      </c>
      <c r="F95" s="13"/>
    </row>
    <row r="96" spans="1:6" ht="17" customHeight="1" thickBot="1" x14ac:dyDescent="0.4">
      <c r="A96" s="179"/>
      <c r="B96" s="110"/>
      <c r="C96" s="111" t="s">
        <v>902</v>
      </c>
      <c r="D96" s="78" t="s">
        <v>112</v>
      </c>
      <c r="E96" s="147">
        <v>2</v>
      </c>
      <c r="F96" s="13" t="s">
        <v>182</v>
      </c>
    </row>
    <row r="97" spans="1:6" ht="17" customHeight="1" thickBot="1" x14ac:dyDescent="0.4">
      <c r="A97" s="179"/>
      <c r="B97" s="110"/>
      <c r="C97" s="111" t="s">
        <v>868</v>
      </c>
      <c r="D97" s="78" t="s">
        <v>112</v>
      </c>
      <c r="E97" s="147">
        <v>2</v>
      </c>
      <c r="F97" s="13" t="s">
        <v>920</v>
      </c>
    </row>
    <row r="98" spans="1:6" ht="17" customHeight="1" thickBot="1" x14ac:dyDescent="0.4">
      <c r="A98" s="179"/>
      <c r="B98" s="110"/>
      <c r="C98" s="111" t="s">
        <v>875</v>
      </c>
      <c r="D98" s="78" t="s">
        <v>112</v>
      </c>
      <c r="E98" s="147">
        <v>2</v>
      </c>
      <c r="F98" s="13" t="s">
        <v>152</v>
      </c>
    </row>
    <row r="99" spans="1:6" ht="17" customHeight="1" thickBot="1" x14ac:dyDescent="0.4">
      <c r="A99" s="179"/>
      <c r="B99" s="110"/>
      <c r="C99" s="111" t="s">
        <v>886</v>
      </c>
      <c r="D99" s="78" t="s">
        <v>112</v>
      </c>
      <c r="E99" s="147">
        <v>2</v>
      </c>
      <c r="F99" s="13" t="s">
        <v>85</v>
      </c>
    </row>
    <row r="100" spans="1:6" ht="17" customHeight="1" thickBot="1" x14ac:dyDescent="0.4">
      <c r="A100" s="179"/>
      <c r="B100" s="103"/>
      <c r="C100" s="104" t="s">
        <v>827</v>
      </c>
      <c r="D100" s="78" t="s">
        <v>297</v>
      </c>
      <c r="E100" s="147">
        <v>2</v>
      </c>
      <c r="F100" s="13" t="s">
        <v>364</v>
      </c>
    </row>
    <row r="101" spans="1:6" ht="17" customHeight="1" thickBot="1" x14ac:dyDescent="0.4">
      <c r="A101" s="179"/>
      <c r="B101" s="110"/>
      <c r="C101" s="111" t="s">
        <v>82</v>
      </c>
      <c r="D101" s="78" t="s">
        <v>112</v>
      </c>
      <c r="E101" s="147">
        <v>2</v>
      </c>
      <c r="F101" s="13" t="s">
        <v>81</v>
      </c>
    </row>
    <row r="102" spans="1:6" ht="17" customHeight="1" thickBot="1" x14ac:dyDescent="0.4">
      <c r="A102" s="179"/>
      <c r="B102" s="97" t="s">
        <v>762</v>
      </c>
      <c r="C102" s="98" t="s">
        <v>780</v>
      </c>
      <c r="D102" s="78" t="s">
        <v>607</v>
      </c>
      <c r="E102" s="147">
        <v>2</v>
      </c>
      <c r="F102" s="13" t="s">
        <v>620</v>
      </c>
    </row>
    <row r="103" spans="1:6" ht="17" customHeight="1" thickBot="1" x14ac:dyDescent="0.4">
      <c r="A103" s="179"/>
      <c r="B103" s="110"/>
      <c r="C103" s="111" t="s">
        <v>887</v>
      </c>
      <c r="D103" s="78" t="s">
        <v>112</v>
      </c>
      <c r="E103" s="147">
        <v>2</v>
      </c>
      <c r="F103" s="13" t="s">
        <v>79</v>
      </c>
    </row>
    <row r="104" spans="1:6" ht="17" customHeight="1" thickBot="1" x14ac:dyDescent="0.4">
      <c r="A104" s="180"/>
      <c r="B104" s="103"/>
      <c r="C104" s="104" t="s">
        <v>809</v>
      </c>
      <c r="D104" s="78" t="s">
        <v>297</v>
      </c>
      <c r="E104" s="147">
        <v>1.8</v>
      </c>
      <c r="F104" s="13"/>
    </row>
    <row r="105" spans="1:6" ht="17" customHeight="1" thickBot="1" x14ac:dyDescent="0.4">
      <c r="A105" s="180"/>
      <c r="B105" s="113"/>
      <c r="C105" s="114" t="s">
        <v>18</v>
      </c>
      <c r="D105" s="78" t="s">
        <v>111</v>
      </c>
      <c r="E105" s="147">
        <v>1.8</v>
      </c>
      <c r="F105" s="13" t="s">
        <v>22</v>
      </c>
    </row>
    <row r="106" spans="1:6" ht="17" customHeight="1" thickBot="1" x14ac:dyDescent="0.4">
      <c r="A106" s="180"/>
      <c r="B106" s="240"/>
      <c r="C106" s="242" t="s">
        <v>929</v>
      </c>
      <c r="D106" s="78" t="s">
        <v>112</v>
      </c>
      <c r="E106" s="194">
        <v>1.77</v>
      </c>
      <c r="F106" s="238"/>
    </row>
    <row r="107" spans="1:6" ht="17" customHeight="1" thickBot="1" x14ac:dyDescent="0.4">
      <c r="A107" s="180"/>
      <c r="B107" s="110"/>
      <c r="C107" s="111" t="s">
        <v>846</v>
      </c>
      <c r="D107" s="78" t="s">
        <v>112</v>
      </c>
      <c r="E107" s="147">
        <v>1.75</v>
      </c>
      <c r="F107" s="13" t="s">
        <v>270</v>
      </c>
    </row>
    <row r="108" spans="1:6" ht="17" customHeight="1" thickBot="1" x14ac:dyDescent="0.4">
      <c r="A108" s="180"/>
      <c r="B108" s="110"/>
      <c r="C108" s="111" t="s">
        <v>265</v>
      </c>
      <c r="D108" s="78" t="s">
        <v>112</v>
      </c>
      <c r="E108" s="147">
        <v>1.75</v>
      </c>
      <c r="F108" s="13"/>
    </row>
    <row r="109" spans="1:6" ht="17" customHeight="1" thickBot="1" x14ac:dyDescent="0.4">
      <c r="A109" s="180"/>
      <c r="B109" s="110"/>
      <c r="C109" s="111" t="s">
        <v>73</v>
      </c>
      <c r="D109" s="78" t="s">
        <v>112</v>
      </c>
      <c r="E109" s="147">
        <v>1.75</v>
      </c>
      <c r="F109" s="13" t="s">
        <v>72</v>
      </c>
    </row>
    <row r="110" spans="1:6" ht="17" customHeight="1" thickBot="1" x14ac:dyDescent="0.4">
      <c r="A110" s="180"/>
      <c r="B110" s="110"/>
      <c r="C110" s="111" t="s">
        <v>838</v>
      </c>
      <c r="D110" s="78" t="s">
        <v>112</v>
      </c>
      <c r="E110" s="147">
        <v>1.6666666666666667</v>
      </c>
      <c r="F110" s="13" t="s">
        <v>309</v>
      </c>
    </row>
    <row r="111" spans="1:6" ht="17" customHeight="1" thickBot="1" x14ac:dyDescent="0.4">
      <c r="A111" s="180"/>
      <c r="B111" s="110"/>
      <c r="C111" s="111" t="s">
        <v>843</v>
      </c>
      <c r="D111" s="78" t="s">
        <v>112</v>
      </c>
      <c r="E111" s="147">
        <v>1.6666666666666667</v>
      </c>
      <c r="F111" s="13"/>
    </row>
    <row r="112" spans="1:6" ht="17" customHeight="1" thickBot="1" x14ac:dyDescent="0.4">
      <c r="A112" s="180"/>
      <c r="B112" s="110"/>
      <c r="C112" s="111" t="s">
        <v>849</v>
      </c>
      <c r="D112" s="78" t="s">
        <v>112</v>
      </c>
      <c r="E112" s="147">
        <v>1.6666666666666667</v>
      </c>
      <c r="F112" s="13" t="s">
        <v>255</v>
      </c>
    </row>
    <row r="113" spans="1:6" ht="17" customHeight="1" thickBot="1" x14ac:dyDescent="0.4">
      <c r="A113" s="180"/>
      <c r="B113" s="110"/>
      <c r="C113" s="111" t="s">
        <v>852</v>
      </c>
      <c r="D113" s="78" t="s">
        <v>112</v>
      </c>
      <c r="E113" s="147">
        <v>1.6666666666666667</v>
      </c>
      <c r="F113" s="13"/>
    </row>
    <row r="114" spans="1:6" ht="17" customHeight="1" thickBot="1" x14ac:dyDescent="0.4">
      <c r="A114" s="180"/>
      <c r="B114" s="110"/>
      <c r="C114" s="111" t="s">
        <v>862</v>
      </c>
      <c r="D114" s="78" t="s">
        <v>112</v>
      </c>
      <c r="E114" s="147">
        <v>1.6666666666666667</v>
      </c>
      <c r="F114" s="13"/>
    </row>
    <row r="115" spans="1:6" ht="17" customHeight="1" thickBot="1" x14ac:dyDescent="0.4">
      <c r="A115" s="180"/>
      <c r="B115" s="110" t="s">
        <v>762</v>
      </c>
      <c r="C115" s="111" t="s">
        <v>905</v>
      </c>
      <c r="D115" s="78" t="s">
        <v>112</v>
      </c>
      <c r="E115" s="147">
        <v>1.6666666666666667</v>
      </c>
      <c r="F115" s="13"/>
    </row>
    <row r="116" spans="1:6" ht="17" customHeight="1" thickBot="1" x14ac:dyDescent="0.4">
      <c r="A116" s="180"/>
      <c r="B116" s="97"/>
      <c r="C116" s="98" t="s">
        <v>773</v>
      </c>
      <c r="D116" s="78" t="s">
        <v>607</v>
      </c>
      <c r="E116" s="147">
        <v>1.6666666666666667</v>
      </c>
      <c r="F116" s="13" t="s">
        <v>638</v>
      </c>
    </row>
    <row r="117" spans="1:6" ht="17" customHeight="1" thickBot="1" x14ac:dyDescent="0.4">
      <c r="A117" s="180"/>
      <c r="B117" s="97"/>
      <c r="C117" s="98" t="s">
        <v>778</v>
      </c>
      <c r="D117" s="78" t="s">
        <v>607</v>
      </c>
      <c r="E117" s="147">
        <v>1.6666666666666667</v>
      </c>
      <c r="F117" s="13" t="s">
        <v>680</v>
      </c>
    </row>
    <row r="118" spans="1:6" ht="17" customHeight="1" thickBot="1" x14ac:dyDescent="0.4">
      <c r="A118" s="180"/>
      <c r="B118" s="110"/>
      <c r="C118" s="111" t="s">
        <v>70</v>
      </c>
      <c r="D118" s="78" t="s">
        <v>112</v>
      </c>
      <c r="E118" s="147">
        <v>1.6666666666666667</v>
      </c>
      <c r="F118" s="78"/>
    </row>
    <row r="119" spans="1:6" ht="17" customHeight="1" thickBot="1" x14ac:dyDescent="0.4">
      <c r="A119" s="180"/>
      <c r="B119" s="97" t="s">
        <v>762</v>
      </c>
      <c r="C119" s="98" t="s">
        <v>763</v>
      </c>
      <c r="D119" s="78" t="s">
        <v>607</v>
      </c>
      <c r="E119" s="147">
        <v>1.5</v>
      </c>
      <c r="F119" s="144" t="s">
        <v>666</v>
      </c>
    </row>
    <row r="120" spans="1:6" ht="17" customHeight="1" thickBot="1" x14ac:dyDescent="0.4">
      <c r="A120" s="180"/>
      <c r="B120" s="110"/>
      <c r="C120" s="111" t="s">
        <v>652</v>
      </c>
      <c r="D120" s="78" t="s">
        <v>607</v>
      </c>
      <c r="E120" s="147">
        <v>1.5</v>
      </c>
      <c r="F120" s="78"/>
    </row>
    <row r="121" spans="1:6" ht="17" customHeight="1" thickBot="1" x14ac:dyDescent="0.4">
      <c r="A121" s="180"/>
      <c r="B121" s="110"/>
      <c r="C121" s="111" t="s">
        <v>844</v>
      </c>
      <c r="D121" s="78" t="s">
        <v>112</v>
      </c>
      <c r="E121" s="147">
        <v>1.5</v>
      </c>
      <c r="F121" s="13"/>
    </row>
    <row r="122" spans="1:6" ht="17" customHeight="1" thickBot="1" x14ac:dyDescent="0.4">
      <c r="A122" s="180"/>
      <c r="B122" s="110"/>
      <c r="C122" s="111" t="s">
        <v>845</v>
      </c>
      <c r="D122" s="78" t="s">
        <v>112</v>
      </c>
      <c r="E122" s="147">
        <v>1.5</v>
      </c>
      <c r="F122" s="13" t="s">
        <v>272</v>
      </c>
    </row>
    <row r="123" spans="1:6" ht="17" customHeight="1" thickBot="1" x14ac:dyDescent="0.4">
      <c r="A123" s="180"/>
      <c r="B123" s="117" t="s">
        <v>762</v>
      </c>
      <c r="C123" s="118" t="s">
        <v>44</v>
      </c>
      <c r="D123" s="78" t="s">
        <v>111</v>
      </c>
      <c r="E123" s="147">
        <v>1.5</v>
      </c>
      <c r="F123" s="13"/>
    </row>
    <row r="124" spans="1:6" ht="17" customHeight="1" thickBot="1" x14ac:dyDescent="0.4">
      <c r="A124" s="180"/>
      <c r="B124" s="110"/>
      <c r="C124" s="111" t="s">
        <v>851</v>
      </c>
      <c r="D124" s="78" t="s">
        <v>112</v>
      </c>
      <c r="E124" s="147">
        <v>1.5</v>
      </c>
      <c r="F124" s="13" t="s">
        <v>246</v>
      </c>
    </row>
    <row r="125" spans="1:6" ht="17" customHeight="1" thickBot="1" x14ac:dyDescent="0.4">
      <c r="A125" s="180"/>
      <c r="B125" s="110"/>
      <c r="C125" s="111" t="s">
        <v>861</v>
      </c>
      <c r="D125" s="78" t="s">
        <v>112</v>
      </c>
      <c r="E125" s="147">
        <v>1.5</v>
      </c>
      <c r="F125" s="13" t="s">
        <v>216</v>
      </c>
    </row>
    <row r="126" spans="1:6" ht="17" customHeight="1" thickBot="1" x14ac:dyDescent="0.4">
      <c r="A126" s="180"/>
      <c r="B126" s="117" t="s">
        <v>762</v>
      </c>
      <c r="C126" s="118" t="s">
        <v>33</v>
      </c>
      <c r="D126" s="78" t="s">
        <v>111</v>
      </c>
      <c r="E126" s="147">
        <v>1.5</v>
      </c>
      <c r="F126" s="13"/>
    </row>
    <row r="127" spans="1:6" ht="17" customHeight="1" thickBot="1" x14ac:dyDescent="0.4">
      <c r="A127" s="180"/>
      <c r="B127" s="110"/>
      <c r="C127" s="111" t="s">
        <v>869</v>
      </c>
      <c r="D127" s="78" t="s">
        <v>112</v>
      </c>
      <c r="E127" s="147">
        <v>1.5</v>
      </c>
      <c r="F127" s="13" t="s">
        <v>169</v>
      </c>
    </row>
    <row r="128" spans="1:6" ht="17" customHeight="1" thickBot="1" x14ac:dyDescent="0.4">
      <c r="A128" s="180"/>
      <c r="B128" s="110"/>
      <c r="C128" s="111" t="s">
        <v>870</v>
      </c>
      <c r="D128" s="78" t="s">
        <v>112</v>
      </c>
      <c r="E128" s="147">
        <v>1.5</v>
      </c>
      <c r="F128" s="13"/>
    </row>
    <row r="129" spans="1:6" ht="17" customHeight="1" thickBot="1" x14ac:dyDescent="0.4">
      <c r="A129" s="180"/>
      <c r="B129" s="97"/>
      <c r="C129" s="98" t="s">
        <v>771</v>
      </c>
      <c r="D129" s="78" t="s">
        <v>607</v>
      </c>
      <c r="E129" s="147">
        <v>1.5</v>
      </c>
      <c r="F129" s="13"/>
    </row>
    <row r="130" spans="1:6" ht="17" customHeight="1" thickBot="1" x14ac:dyDescent="0.4">
      <c r="A130" s="180"/>
      <c r="B130" s="110"/>
      <c r="C130" s="111" t="s">
        <v>100</v>
      </c>
      <c r="D130" s="78" t="s">
        <v>112</v>
      </c>
      <c r="E130" s="147">
        <v>1.5</v>
      </c>
      <c r="F130" s="13"/>
    </row>
    <row r="131" spans="1:6" ht="17" customHeight="1" thickBot="1" x14ac:dyDescent="0.4">
      <c r="A131" s="180"/>
      <c r="B131" s="117" t="s">
        <v>762</v>
      </c>
      <c r="C131" s="118" t="s">
        <v>9</v>
      </c>
      <c r="D131" s="78" t="s">
        <v>111</v>
      </c>
      <c r="E131" s="147">
        <v>1.5</v>
      </c>
      <c r="F131" s="13"/>
    </row>
    <row r="132" spans="1:6" ht="17" customHeight="1" thickBot="1" x14ac:dyDescent="0.4">
      <c r="A132" s="180"/>
      <c r="B132" s="97"/>
      <c r="C132" s="98" t="s">
        <v>776</v>
      </c>
      <c r="D132" s="78" t="s">
        <v>607</v>
      </c>
      <c r="E132" s="147">
        <v>1.5</v>
      </c>
      <c r="F132" s="143" t="s">
        <v>628</v>
      </c>
    </row>
    <row r="133" spans="1:6" ht="17" customHeight="1" thickBot="1" x14ac:dyDescent="0.4">
      <c r="A133" s="180"/>
      <c r="B133" s="116" t="s">
        <v>762</v>
      </c>
      <c r="C133" s="111" t="s">
        <v>885</v>
      </c>
      <c r="D133" s="78" t="s">
        <v>112</v>
      </c>
      <c r="E133" s="147">
        <v>1.5</v>
      </c>
      <c r="F133" s="13" t="s">
        <v>90</v>
      </c>
    </row>
    <row r="134" spans="1:6" ht="17" customHeight="1" thickBot="1" x14ac:dyDescent="0.4">
      <c r="A134" s="180"/>
      <c r="B134" s="113"/>
      <c r="C134" s="114" t="s">
        <v>901</v>
      </c>
      <c r="D134" s="78" t="s">
        <v>111</v>
      </c>
      <c r="E134" s="147">
        <v>1.5</v>
      </c>
      <c r="F134" s="13"/>
    </row>
    <row r="135" spans="1:6" ht="17" customHeight="1" thickBot="1" x14ac:dyDescent="0.4">
      <c r="A135" s="180"/>
      <c r="B135" s="97" t="s">
        <v>762</v>
      </c>
      <c r="C135" s="98" t="s">
        <v>779</v>
      </c>
      <c r="D135" s="78" t="s">
        <v>607</v>
      </c>
      <c r="E135" s="147">
        <v>1.5</v>
      </c>
      <c r="F135" s="13" t="s">
        <v>622</v>
      </c>
    </row>
    <row r="136" spans="1:6" ht="17" customHeight="1" thickBot="1" x14ac:dyDescent="0.4">
      <c r="A136" s="180"/>
      <c r="B136" s="117" t="s">
        <v>762</v>
      </c>
      <c r="C136" s="118" t="s">
        <v>56</v>
      </c>
      <c r="D136" s="78" t="s">
        <v>111</v>
      </c>
      <c r="E136" s="147">
        <v>1.4</v>
      </c>
      <c r="F136" s="13" t="s">
        <v>59</v>
      </c>
    </row>
    <row r="137" spans="1:6" ht="17" customHeight="1" thickBot="1" x14ac:dyDescent="0.4">
      <c r="A137" s="180"/>
      <c r="B137" s="117" t="s">
        <v>762</v>
      </c>
      <c r="C137" s="118" t="s">
        <v>894</v>
      </c>
      <c r="D137" s="78" t="s">
        <v>111</v>
      </c>
      <c r="E137" s="147">
        <v>1.4</v>
      </c>
      <c r="F137" s="13"/>
    </row>
    <row r="138" spans="1:6" ht="17" customHeight="1" thickBot="1" x14ac:dyDescent="0.4">
      <c r="A138" s="180"/>
      <c r="B138" s="117" t="s">
        <v>762</v>
      </c>
      <c r="C138" s="118" t="s">
        <v>13</v>
      </c>
      <c r="D138" s="78" t="s">
        <v>111</v>
      </c>
      <c r="E138" s="147">
        <v>1.4</v>
      </c>
      <c r="F138" s="13"/>
    </row>
    <row r="139" spans="1:6" ht="17" customHeight="1" thickBot="1" x14ac:dyDescent="0.4">
      <c r="A139" s="180"/>
      <c r="B139" s="117"/>
      <c r="C139" s="118" t="s">
        <v>53</v>
      </c>
      <c r="D139" s="78" t="s">
        <v>111</v>
      </c>
      <c r="E139" s="147">
        <v>1.3333333333333333</v>
      </c>
      <c r="F139" s="13" t="s">
        <v>55</v>
      </c>
    </row>
    <row r="140" spans="1:6" ht="17" customHeight="1" thickBot="1" x14ac:dyDescent="0.4">
      <c r="A140" s="180"/>
      <c r="B140" s="110"/>
      <c r="C140" s="111" t="s">
        <v>847</v>
      </c>
      <c r="D140" s="78" t="s">
        <v>112</v>
      </c>
      <c r="E140" s="147">
        <v>1.3333333333333333</v>
      </c>
      <c r="F140" s="13" t="s">
        <v>264</v>
      </c>
    </row>
    <row r="141" spans="1:6" ht="17" customHeight="1" thickBot="1" x14ac:dyDescent="0.4">
      <c r="A141" s="180"/>
      <c r="B141" s="110"/>
      <c r="C141" s="111" t="s">
        <v>223</v>
      </c>
      <c r="D141" s="78" t="s">
        <v>112</v>
      </c>
      <c r="E141" s="147">
        <v>1.3333333333333333</v>
      </c>
      <c r="F141" s="13"/>
    </row>
    <row r="142" spans="1:6" ht="17" customHeight="1" thickBot="1" x14ac:dyDescent="0.4">
      <c r="A142" s="180"/>
      <c r="B142" s="113"/>
      <c r="C142" s="114" t="s">
        <v>896</v>
      </c>
      <c r="D142" s="78" t="s">
        <v>111</v>
      </c>
      <c r="E142" s="147">
        <v>1.3333333333333333</v>
      </c>
      <c r="F142" s="13"/>
    </row>
    <row r="143" spans="1:6" ht="17" customHeight="1" thickBot="1" x14ac:dyDescent="0.4">
      <c r="A143" s="180"/>
      <c r="B143" s="117" t="s">
        <v>762</v>
      </c>
      <c r="C143" s="118" t="s">
        <v>34</v>
      </c>
      <c r="D143" s="78" t="s">
        <v>111</v>
      </c>
      <c r="E143" s="147">
        <v>1.3333333333333333</v>
      </c>
      <c r="F143" s="13"/>
    </row>
    <row r="144" spans="1:6" ht="17" customHeight="1" thickBot="1" x14ac:dyDescent="0.4">
      <c r="A144" s="180"/>
      <c r="B144" s="117" t="s">
        <v>762</v>
      </c>
      <c r="C144" s="118" t="s">
        <v>32</v>
      </c>
      <c r="D144" s="78" t="s">
        <v>111</v>
      </c>
      <c r="E144" s="147">
        <v>1.3333333333333333</v>
      </c>
      <c r="F144" s="13"/>
    </row>
    <row r="145" spans="1:6" ht="17" customHeight="1" thickBot="1" x14ac:dyDescent="0.4">
      <c r="A145" s="180"/>
      <c r="B145" s="110"/>
      <c r="C145" s="111" t="s">
        <v>883</v>
      </c>
      <c r="D145" s="78" t="s">
        <v>112</v>
      </c>
      <c r="E145" s="147">
        <v>1.3333333333333333</v>
      </c>
      <c r="F145" s="13"/>
    </row>
    <row r="146" spans="1:6" ht="17" customHeight="1" thickBot="1" x14ac:dyDescent="0.4">
      <c r="A146" s="180"/>
      <c r="B146" s="117" t="s">
        <v>762</v>
      </c>
      <c r="C146" s="118" t="s">
        <v>7</v>
      </c>
      <c r="D146" s="78" t="s">
        <v>111</v>
      </c>
      <c r="E146" s="147">
        <v>1.3333333333333333</v>
      </c>
      <c r="F146" s="13"/>
    </row>
    <row r="147" spans="1:6" ht="17" customHeight="1" thickBot="1" x14ac:dyDescent="0.4">
      <c r="A147" s="180"/>
      <c r="B147" s="97" t="s">
        <v>762</v>
      </c>
      <c r="C147" s="98" t="s">
        <v>608</v>
      </c>
      <c r="D147" s="78" t="s">
        <v>607</v>
      </c>
      <c r="E147" s="147">
        <v>1.3333333333333333</v>
      </c>
      <c r="F147" s="13" t="s">
        <v>610</v>
      </c>
    </row>
    <row r="148" spans="1:6" ht="17" customHeight="1" thickBot="1" x14ac:dyDescent="0.4">
      <c r="A148" s="180"/>
      <c r="B148" s="110"/>
      <c r="C148" s="111" t="s">
        <v>889</v>
      </c>
      <c r="D148" s="78" t="s">
        <v>112</v>
      </c>
      <c r="E148" s="147">
        <v>1.3333333333333333</v>
      </c>
      <c r="F148" s="13"/>
    </row>
    <row r="149" spans="1:6" ht="17" customHeight="1" thickBot="1" x14ac:dyDescent="0.4">
      <c r="A149" s="180"/>
      <c r="B149" s="113"/>
      <c r="C149" s="114" t="s">
        <v>900</v>
      </c>
      <c r="D149" s="78" t="s">
        <v>111</v>
      </c>
      <c r="E149" s="147">
        <v>1.25</v>
      </c>
      <c r="F149" s="13"/>
    </row>
    <row r="150" spans="1:6" ht="17" customHeight="1" thickBot="1" x14ac:dyDescent="0.4">
      <c r="A150" s="180"/>
      <c r="B150" s="117"/>
      <c r="C150" s="118" t="s">
        <v>897</v>
      </c>
      <c r="D150" s="78" t="s">
        <v>111</v>
      </c>
      <c r="E150" s="147">
        <v>1.2</v>
      </c>
      <c r="F150" s="78"/>
    </row>
    <row r="151" spans="1:6" ht="17" customHeight="1" thickBot="1" x14ac:dyDescent="0.4">
      <c r="A151" s="180"/>
      <c r="B151" s="97" t="s">
        <v>762</v>
      </c>
      <c r="C151" s="98" t="s">
        <v>767</v>
      </c>
      <c r="D151" s="78" t="s">
        <v>607</v>
      </c>
      <c r="E151" s="147">
        <v>1</v>
      </c>
      <c r="F151" s="78"/>
    </row>
    <row r="152" spans="1:6" ht="17" customHeight="1" thickBot="1" x14ac:dyDescent="0.4">
      <c r="A152" s="180"/>
      <c r="B152" s="117" t="s">
        <v>762</v>
      </c>
      <c r="C152" s="118" t="s">
        <v>893</v>
      </c>
      <c r="D152" s="78" t="s">
        <v>111</v>
      </c>
      <c r="E152" s="147">
        <v>1</v>
      </c>
      <c r="F152" s="13"/>
    </row>
    <row r="153" spans="1:6" ht="17" customHeight="1" thickBot="1" x14ac:dyDescent="0.4">
      <c r="A153" s="180"/>
      <c r="B153" s="110"/>
      <c r="C153" s="111" t="s">
        <v>249</v>
      </c>
      <c r="D153" s="78" t="s">
        <v>112</v>
      </c>
      <c r="E153" s="147">
        <v>1</v>
      </c>
      <c r="F153" s="13" t="s">
        <v>251</v>
      </c>
    </row>
    <row r="154" spans="1:6" ht="17" customHeight="1" thickBot="1" x14ac:dyDescent="0.4">
      <c r="A154" s="180"/>
      <c r="B154" s="117" t="s">
        <v>762</v>
      </c>
      <c r="C154" s="118" t="s">
        <v>895</v>
      </c>
      <c r="D154" s="78" t="s">
        <v>111</v>
      </c>
      <c r="E154" s="147">
        <v>1</v>
      </c>
      <c r="F154" s="13"/>
    </row>
    <row r="155" spans="1:6" ht="17" customHeight="1" thickBot="1" x14ac:dyDescent="0.4">
      <c r="A155" s="180"/>
      <c r="B155" s="110"/>
      <c r="C155" s="111" t="s">
        <v>853</v>
      </c>
      <c r="D155" s="78" t="s">
        <v>112</v>
      </c>
      <c r="E155" s="147">
        <v>1</v>
      </c>
      <c r="F155" s="13" t="s">
        <v>240</v>
      </c>
    </row>
    <row r="156" spans="1:6" ht="17" customHeight="1" thickBot="1" x14ac:dyDescent="0.4">
      <c r="A156" s="180"/>
      <c r="B156" s="117" t="s">
        <v>762</v>
      </c>
      <c r="C156" s="118" t="s">
        <v>40</v>
      </c>
      <c r="D156" s="78" t="s">
        <v>111</v>
      </c>
      <c r="E156" s="147">
        <v>1</v>
      </c>
      <c r="F156" s="13"/>
    </row>
    <row r="157" spans="1:6" ht="17" customHeight="1" thickBot="1" x14ac:dyDescent="0.4">
      <c r="A157" s="180"/>
      <c r="B157" s="106"/>
      <c r="C157" s="107" t="s">
        <v>833</v>
      </c>
      <c r="D157" s="78" t="s">
        <v>318</v>
      </c>
      <c r="E157" s="147">
        <v>1</v>
      </c>
      <c r="F157" s="13"/>
    </row>
    <row r="158" spans="1:6" ht="17" customHeight="1" thickBot="1" x14ac:dyDescent="0.4">
      <c r="A158" s="180"/>
      <c r="B158" s="117" t="s">
        <v>762</v>
      </c>
      <c r="C158" s="118" t="s">
        <v>31</v>
      </c>
      <c r="D158" s="78" t="s">
        <v>111</v>
      </c>
      <c r="E158" s="147">
        <v>1</v>
      </c>
      <c r="F158" s="13" t="s">
        <v>166</v>
      </c>
    </row>
    <row r="159" spans="1:6" ht="17" customHeight="1" thickBot="1" x14ac:dyDescent="0.4">
      <c r="A159" s="180"/>
      <c r="B159" s="117" t="s">
        <v>762</v>
      </c>
      <c r="C159" s="118" t="s">
        <v>898</v>
      </c>
      <c r="D159" s="78" t="s">
        <v>111</v>
      </c>
      <c r="E159" s="147">
        <v>1</v>
      </c>
      <c r="F159" s="13" t="s">
        <v>163</v>
      </c>
    </row>
    <row r="160" spans="1:6" ht="17" customHeight="1" thickBot="1" x14ac:dyDescent="0.4">
      <c r="A160" s="180"/>
      <c r="B160" s="110"/>
      <c r="C160" s="111" t="s">
        <v>872</v>
      </c>
      <c r="D160" s="78" t="s">
        <v>112</v>
      </c>
      <c r="E160" s="147">
        <v>1</v>
      </c>
      <c r="F160" s="13" t="s">
        <v>159</v>
      </c>
    </row>
    <row r="161" spans="1:6" ht="17" customHeight="1" thickBot="1" x14ac:dyDescent="0.4">
      <c r="A161" s="180"/>
      <c r="B161" s="97" t="s">
        <v>762</v>
      </c>
      <c r="C161" s="98" t="s">
        <v>772</v>
      </c>
      <c r="D161" s="78" t="s">
        <v>607</v>
      </c>
      <c r="E161" s="147">
        <v>1</v>
      </c>
      <c r="F161" s="13" t="s">
        <v>144</v>
      </c>
    </row>
    <row r="162" spans="1:6" ht="17" customHeight="1" thickBot="1" x14ac:dyDescent="0.4">
      <c r="A162" s="180"/>
      <c r="B162" s="116" t="s">
        <v>762</v>
      </c>
      <c r="C162" s="111" t="s">
        <v>876</v>
      </c>
      <c r="D162" s="78" t="s">
        <v>112</v>
      </c>
      <c r="E162" s="147">
        <v>1</v>
      </c>
      <c r="F162" s="13"/>
    </row>
    <row r="163" spans="1:6" ht="17" customHeight="1" thickBot="1" x14ac:dyDescent="0.4">
      <c r="A163" s="180"/>
      <c r="B163" s="110"/>
      <c r="C163" s="111" t="s">
        <v>878</v>
      </c>
      <c r="D163" s="78" t="s">
        <v>112</v>
      </c>
      <c r="E163" s="147">
        <v>1</v>
      </c>
      <c r="F163" s="13"/>
    </row>
    <row r="164" spans="1:6" ht="17" customHeight="1" thickBot="1" x14ac:dyDescent="0.4">
      <c r="A164" s="180"/>
      <c r="B164" s="117" t="s">
        <v>762</v>
      </c>
      <c r="C164" s="118" t="s">
        <v>14</v>
      </c>
      <c r="D164" s="78" t="s">
        <v>111</v>
      </c>
      <c r="E164" s="147">
        <v>1</v>
      </c>
      <c r="F164" s="13"/>
    </row>
    <row r="165" spans="1:6" ht="17" customHeight="1" thickBot="1" x14ac:dyDescent="0.4">
      <c r="A165" s="180"/>
      <c r="B165" s="97"/>
      <c r="C165" s="98" t="s">
        <v>775</v>
      </c>
      <c r="D165" s="78" t="s">
        <v>607</v>
      </c>
      <c r="E165" s="147">
        <v>1</v>
      </c>
      <c r="F165" s="13"/>
    </row>
    <row r="166" spans="1:6" ht="17" customHeight="1" thickBot="1" x14ac:dyDescent="0.4">
      <c r="A166" s="180"/>
      <c r="B166" s="97" t="s">
        <v>762</v>
      </c>
      <c r="C166" s="98" t="s">
        <v>777</v>
      </c>
      <c r="D166" s="78" t="s">
        <v>607</v>
      </c>
      <c r="E166" s="147">
        <v>1</v>
      </c>
      <c r="F166" s="13"/>
    </row>
    <row r="167" spans="1:6" ht="17" customHeight="1" thickBot="1" x14ac:dyDescent="0.4">
      <c r="A167" s="180"/>
      <c r="B167" s="113"/>
      <c r="C167" s="114" t="s">
        <v>8</v>
      </c>
      <c r="D167" s="78" t="s">
        <v>111</v>
      </c>
      <c r="E167" s="147">
        <v>1</v>
      </c>
      <c r="F167" s="13"/>
    </row>
    <row r="168" spans="1:6" ht="17" customHeight="1" thickBot="1" x14ac:dyDescent="0.4">
      <c r="A168" s="180"/>
      <c r="B168" s="117" t="s">
        <v>762</v>
      </c>
      <c r="C168" s="118" t="s">
        <v>5</v>
      </c>
      <c r="D168" s="78" t="s">
        <v>111</v>
      </c>
      <c r="E168" s="147">
        <v>1</v>
      </c>
      <c r="F168" s="13"/>
    </row>
    <row r="169" spans="1:6" ht="17" customHeight="1" thickBot="1" x14ac:dyDescent="0.4">
      <c r="A169" s="180"/>
      <c r="B169" s="106" t="s">
        <v>762</v>
      </c>
      <c r="C169" s="107" t="s">
        <v>837</v>
      </c>
      <c r="D169" s="78" t="s">
        <v>318</v>
      </c>
      <c r="E169" s="147">
        <v>1</v>
      </c>
      <c r="F169" s="13"/>
    </row>
    <row r="170" spans="1:6" ht="17" customHeight="1" thickBot="1" x14ac:dyDescent="0.4">
      <c r="A170" s="180"/>
      <c r="B170" s="110"/>
      <c r="C170" s="111" t="s">
        <v>888</v>
      </c>
      <c r="D170" s="78" t="s">
        <v>112</v>
      </c>
      <c r="E170" s="147">
        <v>1</v>
      </c>
      <c r="F170" s="78"/>
    </row>
    <row r="171" spans="1:6" ht="17" customHeight="1" thickBot="1" x14ac:dyDescent="0.4">
      <c r="A171" s="180"/>
      <c r="B171" s="97"/>
      <c r="C171" s="98" t="s">
        <v>782</v>
      </c>
      <c r="D171" s="78" t="s">
        <v>607</v>
      </c>
      <c r="E171" s="147">
        <v>1</v>
      </c>
      <c r="F171" s="13" t="s">
        <v>615</v>
      </c>
    </row>
    <row r="172" spans="1:6" ht="17" customHeight="1" thickBot="1" x14ac:dyDescent="0.4">
      <c r="A172" s="181"/>
      <c r="B172" s="97"/>
      <c r="C172" s="98" t="s">
        <v>760</v>
      </c>
      <c r="D172" s="78" t="s">
        <v>607</v>
      </c>
      <c r="E172" s="147">
        <v>0.75</v>
      </c>
      <c r="F172" s="13"/>
    </row>
    <row r="173" spans="1:6" ht="17" customHeight="1" thickBot="1" x14ac:dyDescent="0.4">
      <c r="A173" s="181"/>
      <c r="B173" s="106"/>
      <c r="C173" s="107" t="s">
        <v>350</v>
      </c>
      <c r="D173" s="78" t="s">
        <v>318</v>
      </c>
      <c r="E173" s="147">
        <v>0.75</v>
      </c>
      <c r="F173" s="13"/>
    </row>
    <row r="174" spans="1:6" ht="17" customHeight="1" thickBot="1" x14ac:dyDescent="0.4">
      <c r="A174" s="181"/>
      <c r="B174" s="106"/>
      <c r="C174" s="107" t="s">
        <v>834</v>
      </c>
      <c r="D174" s="78" t="s">
        <v>318</v>
      </c>
      <c r="E174" s="147">
        <v>0.75</v>
      </c>
      <c r="F174" s="13" t="s">
        <v>640</v>
      </c>
    </row>
    <row r="175" spans="1:6" ht="17" customHeight="1" thickBot="1" x14ac:dyDescent="0.4">
      <c r="A175" s="181"/>
      <c r="B175" s="106"/>
      <c r="C175" s="107" t="s">
        <v>349</v>
      </c>
      <c r="D175" s="78" t="s">
        <v>318</v>
      </c>
      <c r="E175" s="147">
        <v>0.66666666666666663</v>
      </c>
      <c r="F175" s="13"/>
    </row>
    <row r="176" spans="1:6" ht="17" customHeight="1" thickBot="1" x14ac:dyDescent="0.4">
      <c r="A176" s="181"/>
      <c r="B176" s="106"/>
      <c r="C176" s="107" t="s">
        <v>831</v>
      </c>
      <c r="D176" s="78" t="s">
        <v>318</v>
      </c>
      <c r="E176" s="147">
        <v>0.66666666666666663</v>
      </c>
      <c r="F176" s="13"/>
    </row>
    <row r="177" spans="1:6" ht="17" customHeight="1" thickBot="1" x14ac:dyDescent="0.4">
      <c r="A177" s="181"/>
      <c r="B177" s="106"/>
      <c r="C177" s="107" t="s">
        <v>835</v>
      </c>
      <c r="D177" s="78" t="s">
        <v>318</v>
      </c>
      <c r="E177" s="147">
        <v>0.66666666666666663</v>
      </c>
      <c r="F177" s="13" t="s">
        <v>133</v>
      </c>
    </row>
    <row r="178" spans="1:6" ht="17" customHeight="1" thickBot="1" x14ac:dyDescent="0.4">
      <c r="A178" s="181"/>
      <c r="B178" s="97"/>
      <c r="C178" s="98" t="s">
        <v>765</v>
      </c>
      <c r="D178" s="78" t="s">
        <v>607</v>
      </c>
      <c r="E178" s="147">
        <v>0.5</v>
      </c>
      <c r="F178" s="78"/>
    </row>
    <row r="179" spans="1:6" ht="17" customHeight="1" thickBot="1" x14ac:dyDescent="0.4">
      <c r="A179" s="181"/>
      <c r="B179" s="110"/>
      <c r="C179" s="111" t="s">
        <v>880</v>
      </c>
      <c r="D179" s="78" t="s">
        <v>112</v>
      </c>
      <c r="E179" s="147">
        <v>0.5</v>
      </c>
      <c r="F179" s="13"/>
    </row>
    <row r="180" spans="1:6" ht="17" customHeight="1" thickBot="1" x14ac:dyDescent="0.4">
      <c r="A180" s="181"/>
      <c r="B180" s="110"/>
      <c r="C180" s="111" t="s">
        <v>884</v>
      </c>
      <c r="D180" s="78" t="s">
        <v>112</v>
      </c>
      <c r="E180" s="147">
        <v>0.5</v>
      </c>
      <c r="F180" s="13"/>
    </row>
    <row r="181" spans="1:6" ht="17" customHeight="1" thickBot="1" x14ac:dyDescent="0.4">
      <c r="A181" s="181"/>
      <c r="B181" s="97"/>
      <c r="C181" s="98" t="s">
        <v>757</v>
      </c>
      <c r="D181" s="78" t="s">
        <v>607</v>
      </c>
      <c r="E181" s="147">
        <v>0.4</v>
      </c>
      <c r="F181" s="13"/>
    </row>
    <row r="182" spans="1:6" ht="17" customHeight="1" thickBot="1" x14ac:dyDescent="0.4">
      <c r="A182" s="181"/>
      <c r="B182" s="103"/>
      <c r="C182" s="104" t="s">
        <v>783</v>
      </c>
      <c r="D182" s="78" t="s">
        <v>297</v>
      </c>
      <c r="E182" s="147">
        <v>0.375</v>
      </c>
      <c r="F182" s="13"/>
    </row>
    <row r="183" spans="1:6" ht="17" customHeight="1" thickBot="1" x14ac:dyDescent="0.4">
      <c r="A183" s="181"/>
      <c r="B183" s="97"/>
      <c r="C183" s="98" t="s">
        <v>769</v>
      </c>
      <c r="D183" s="78" t="s">
        <v>607</v>
      </c>
      <c r="E183" s="147">
        <v>0.33333333333333331</v>
      </c>
      <c r="F183" s="78"/>
    </row>
    <row r="184" spans="1:6" ht="17" customHeight="1" thickBot="1" x14ac:dyDescent="0.4">
      <c r="A184" s="181"/>
      <c r="B184" s="97"/>
      <c r="C184" s="98" t="s">
        <v>648</v>
      </c>
      <c r="D184" s="78" t="s">
        <v>607</v>
      </c>
      <c r="E184" s="147">
        <v>0.33333333333333331</v>
      </c>
      <c r="F184" s="78"/>
    </row>
    <row r="185" spans="1:6" ht="17" customHeight="1" thickBot="1" x14ac:dyDescent="0.4">
      <c r="A185" s="181"/>
      <c r="B185" s="110"/>
      <c r="C185" s="111" t="s">
        <v>113</v>
      </c>
      <c r="D185" s="78" t="s">
        <v>112</v>
      </c>
      <c r="E185" s="147">
        <v>0.33333333333333331</v>
      </c>
      <c r="F185" s="13"/>
    </row>
    <row r="186" spans="1:6" ht="17" customHeight="1" thickBot="1" x14ac:dyDescent="0.4">
      <c r="A186" s="181"/>
      <c r="B186" s="97"/>
      <c r="C186" s="98" t="s">
        <v>774</v>
      </c>
      <c r="D186" s="78" t="s">
        <v>607</v>
      </c>
      <c r="E186" s="147">
        <v>0.33333333333333331</v>
      </c>
      <c r="F186" s="13"/>
    </row>
    <row r="187" spans="1:6" ht="17" customHeight="1" thickBot="1" x14ac:dyDescent="0.4">
      <c r="A187" s="181"/>
      <c r="B187" s="110"/>
      <c r="C187" s="111" t="s">
        <v>854</v>
      </c>
      <c r="D187" s="78" t="s">
        <v>112</v>
      </c>
      <c r="E187" s="147">
        <v>0</v>
      </c>
      <c r="F187" s="13" t="s">
        <v>237</v>
      </c>
    </row>
    <row r="188" spans="1:6" ht="17" customHeight="1" x14ac:dyDescent="0.35">
      <c r="A188" s="181"/>
      <c r="B188" s="220"/>
      <c r="C188" s="132" t="s">
        <v>856</v>
      </c>
      <c r="D188" s="78" t="s">
        <v>112</v>
      </c>
      <c r="E188" s="147">
        <v>0</v>
      </c>
      <c r="F188" s="13" t="s">
        <v>228</v>
      </c>
    </row>
    <row r="189" spans="1:6" ht="17" customHeight="1" x14ac:dyDescent="0.35">
      <c r="A189" s="181"/>
      <c r="B189" s="241" t="s">
        <v>762</v>
      </c>
      <c r="C189" s="243" t="s">
        <v>684</v>
      </c>
      <c r="D189" s="78" t="s">
        <v>607</v>
      </c>
      <c r="E189" s="147">
        <v>0</v>
      </c>
      <c r="F189" s="13"/>
    </row>
    <row r="190" spans="1:6" ht="17" customHeight="1" x14ac:dyDescent="0.35">
      <c r="A190" s="181"/>
      <c r="B190" s="241" t="s">
        <v>762</v>
      </c>
      <c r="C190" s="243" t="s">
        <v>781</v>
      </c>
      <c r="D190" s="78" t="s">
        <v>607</v>
      </c>
      <c r="E190" s="147">
        <v>0</v>
      </c>
      <c r="F190" s="13"/>
    </row>
  </sheetData>
  <sortState xmlns:xlrd2="http://schemas.microsoft.com/office/spreadsheetml/2017/richdata2" ref="A2:F190">
    <sortCondition descending="1" ref="E2:E190"/>
    <sortCondition ref="C2:C190"/>
  </sortState>
  <hyperlinks>
    <hyperlink ref="F58" r:id="rId1" display="http://weatherspark.com/" xr:uid="{22806C95-31EC-40FE-810B-12415646F78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26D77-D362-444D-9F5E-284D953D71EB}">
  <dimension ref="A1:G190"/>
  <sheetViews>
    <sheetView tabSelected="1" zoomScaleNormal="100" workbookViewId="0">
      <pane ySplit="1" topLeftCell="A168" activePane="bottomLeft" state="frozen"/>
      <selection pane="bottomLeft" activeCell="A183" sqref="A183"/>
    </sheetView>
  </sheetViews>
  <sheetFormatPr defaultColWidth="20.1796875" defaultRowHeight="16.5" customHeight="1" x14ac:dyDescent="0.4"/>
  <cols>
    <col min="1" max="1" width="18.54296875" style="172" customWidth="1"/>
    <col min="2" max="4" width="20.1796875" style="172"/>
    <col min="5" max="5" width="20.1796875" style="177"/>
    <col min="6" max="6" width="44.36328125" style="172" customWidth="1"/>
    <col min="7" max="16384" width="20.1796875" style="172"/>
  </cols>
  <sheetData>
    <row r="1" spans="1:7" ht="16.5" customHeight="1" thickBot="1" x14ac:dyDescent="0.45">
      <c r="A1" s="171" t="s">
        <v>922</v>
      </c>
      <c r="B1" s="148" t="s">
        <v>904</v>
      </c>
      <c r="C1" s="148" t="s">
        <v>903</v>
      </c>
      <c r="D1" s="149" t="s">
        <v>701</v>
      </c>
      <c r="E1" s="150" t="s">
        <v>907</v>
      </c>
      <c r="F1" s="43" t="s">
        <v>698</v>
      </c>
      <c r="G1" s="148" t="s">
        <v>912</v>
      </c>
    </row>
    <row r="2" spans="1:7" ht="16.5" customHeight="1" thickBot="1" x14ac:dyDescent="0.45">
      <c r="A2" s="173"/>
      <c r="B2" s="151"/>
      <c r="C2" s="152" t="s">
        <v>847</v>
      </c>
      <c r="D2" s="174" t="s">
        <v>112</v>
      </c>
      <c r="E2" s="175">
        <v>3</v>
      </c>
      <c r="F2" s="24" t="s">
        <v>264</v>
      </c>
      <c r="G2" s="153" t="s">
        <v>759</v>
      </c>
    </row>
    <row r="3" spans="1:7" ht="16.5" customHeight="1" thickBot="1" x14ac:dyDescent="0.45">
      <c r="A3" s="173"/>
      <c r="B3" s="151"/>
      <c r="C3" s="152" t="s">
        <v>871</v>
      </c>
      <c r="D3" s="174" t="s">
        <v>112</v>
      </c>
      <c r="E3" s="175">
        <v>3</v>
      </c>
      <c r="F3" s="8" t="s">
        <v>159</v>
      </c>
      <c r="G3" s="154" t="s">
        <v>761</v>
      </c>
    </row>
    <row r="4" spans="1:7" ht="16.5" customHeight="1" thickBot="1" x14ac:dyDescent="0.45">
      <c r="A4" s="173"/>
      <c r="B4" s="155" t="s">
        <v>762</v>
      </c>
      <c r="C4" s="152" t="s">
        <v>876</v>
      </c>
      <c r="D4" s="174" t="s">
        <v>112</v>
      </c>
      <c r="E4" s="175">
        <v>3</v>
      </c>
      <c r="F4" s="8"/>
      <c r="G4" s="156" t="s">
        <v>764</v>
      </c>
    </row>
    <row r="5" spans="1:7" ht="16.5" customHeight="1" thickBot="1" x14ac:dyDescent="0.45">
      <c r="A5" s="173"/>
      <c r="B5" s="157"/>
      <c r="C5" s="158" t="s">
        <v>596</v>
      </c>
      <c r="D5" s="174" t="s">
        <v>297</v>
      </c>
      <c r="E5" s="175">
        <v>2.8333333333333335</v>
      </c>
      <c r="F5" s="28" t="s">
        <v>914</v>
      </c>
      <c r="G5" s="159" t="s">
        <v>766</v>
      </c>
    </row>
    <row r="6" spans="1:7" ht="16.5" customHeight="1" thickBot="1" x14ac:dyDescent="0.45">
      <c r="A6" s="173"/>
      <c r="B6" s="160"/>
      <c r="C6" s="161" t="s">
        <v>891</v>
      </c>
      <c r="D6" s="174" t="s">
        <v>111</v>
      </c>
      <c r="E6" s="175">
        <v>2.5</v>
      </c>
      <c r="F6" s="8" t="s">
        <v>919</v>
      </c>
      <c r="G6" s="162" t="s">
        <v>768</v>
      </c>
    </row>
    <row r="7" spans="1:7" ht="16.5" customHeight="1" thickBot="1" x14ac:dyDescent="0.45">
      <c r="A7" s="173"/>
      <c r="B7" s="163"/>
      <c r="C7" s="164" t="s">
        <v>349</v>
      </c>
      <c r="D7" s="174" t="s">
        <v>318</v>
      </c>
      <c r="E7" s="175">
        <v>2.3333333333333335</v>
      </c>
      <c r="F7" s="8"/>
    </row>
    <row r="8" spans="1:7" ht="16.5" customHeight="1" thickBot="1" x14ac:dyDescent="0.45">
      <c r="A8" s="173"/>
      <c r="B8" s="163"/>
      <c r="C8" s="164" t="s">
        <v>834</v>
      </c>
      <c r="D8" s="174" t="s">
        <v>318</v>
      </c>
      <c r="E8" s="175">
        <v>2.25</v>
      </c>
      <c r="F8" s="28"/>
    </row>
    <row r="9" spans="1:7" ht="16.5" customHeight="1" thickBot="1" x14ac:dyDescent="0.45">
      <c r="A9" s="173"/>
      <c r="B9" s="165" t="s">
        <v>762</v>
      </c>
      <c r="C9" s="166" t="s">
        <v>779</v>
      </c>
      <c r="D9" s="174" t="s">
        <v>607</v>
      </c>
      <c r="E9" s="175">
        <v>2.25</v>
      </c>
      <c r="F9" s="8" t="s">
        <v>622</v>
      </c>
    </row>
    <row r="10" spans="1:7" ht="16.5" customHeight="1" thickBot="1" x14ac:dyDescent="0.45">
      <c r="A10" s="173"/>
      <c r="B10" s="163"/>
      <c r="C10" s="164" t="s">
        <v>350</v>
      </c>
      <c r="D10" s="174" t="s">
        <v>318</v>
      </c>
      <c r="E10" s="175">
        <v>2</v>
      </c>
      <c r="F10" s="9"/>
    </row>
    <row r="11" spans="1:7" ht="16.5" customHeight="1" thickBot="1" x14ac:dyDescent="0.45">
      <c r="A11" s="173"/>
      <c r="B11" s="163"/>
      <c r="C11" s="164" t="s">
        <v>831</v>
      </c>
      <c r="D11" s="174" t="s">
        <v>318</v>
      </c>
      <c r="E11" s="175">
        <v>2</v>
      </c>
      <c r="F11" s="24"/>
    </row>
    <row r="12" spans="1:7" ht="16.5" customHeight="1" thickBot="1" x14ac:dyDescent="0.45">
      <c r="A12" s="173"/>
      <c r="B12" s="165" t="s">
        <v>762</v>
      </c>
      <c r="C12" s="166" t="s">
        <v>780</v>
      </c>
      <c r="D12" s="174" t="s">
        <v>607</v>
      </c>
      <c r="E12" s="175">
        <v>2</v>
      </c>
      <c r="F12" s="24" t="s">
        <v>620</v>
      </c>
    </row>
    <row r="13" spans="1:7" ht="16.5" customHeight="1" thickBot="1" x14ac:dyDescent="0.45">
      <c r="A13" s="182"/>
      <c r="B13" s="160"/>
      <c r="C13" s="161" t="s">
        <v>18</v>
      </c>
      <c r="D13" s="174" t="s">
        <v>111</v>
      </c>
      <c r="E13" s="175">
        <v>1.8</v>
      </c>
      <c r="F13" s="24" t="s">
        <v>22</v>
      </c>
    </row>
    <row r="14" spans="1:7" ht="16.5" customHeight="1" thickBot="1" x14ac:dyDescent="0.45">
      <c r="A14" s="182"/>
      <c r="B14" s="151"/>
      <c r="C14" s="152" t="s">
        <v>197</v>
      </c>
      <c r="D14" s="174" t="s">
        <v>112</v>
      </c>
      <c r="E14" s="175">
        <v>1.75</v>
      </c>
      <c r="F14" s="28"/>
    </row>
    <row r="15" spans="1:7" ht="16.5" customHeight="1" thickBot="1" x14ac:dyDescent="0.45">
      <c r="A15" s="182"/>
      <c r="B15" s="155" t="s">
        <v>762</v>
      </c>
      <c r="C15" s="152" t="s">
        <v>885</v>
      </c>
      <c r="D15" s="174" t="s">
        <v>112</v>
      </c>
      <c r="E15" s="175">
        <v>1.75</v>
      </c>
      <c r="F15" s="24" t="s">
        <v>90</v>
      </c>
    </row>
    <row r="16" spans="1:7" ht="16.5" customHeight="1" thickBot="1" x14ac:dyDescent="0.45">
      <c r="A16" s="182"/>
      <c r="B16" s="157"/>
      <c r="C16" s="158" t="s">
        <v>784</v>
      </c>
      <c r="D16" s="174" t="s">
        <v>297</v>
      </c>
      <c r="E16" s="175">
        <v>1.6666666666666667</v>
      </c>
      <c r="F16" s="9" t="s">
        <v>916</v>
      </c>
    </row>
    <row r="17" spans="1:6" ht="16.5" customHeight="1" thickBot="1" x14ac:dyDescent="0.45">
      <c r="A17" s="182"/>
      <c r="B17" s="167"/>
      <c r="C17" s="168" t="s">
        <v>53</v>
      </c>
      <c r="D17" s="174" t="s">
        <v>111</v>
      </c>
      <c r="E17" s="175">
        <v>1.6666666666666667</v>
      </c>
      <c r="F17" s="8" t="s">
        <v>55</v>
      </c>
    </row>
    <row r="18" spans="1:6" ht="16.5" customHeight="1" thickBot="1" x14ac:dyDescent="0.45">
      <c r="A18" s="182"/>
      <c r="B18" s="157"/>
      <c r="C18" s="158" t="s">
        <v>817</v>
      </c>
      <c r="D18" s="174" t="s">
        <v>297</v>
      </c>
      <c r="E18" s="175">
        <v>1.6666666666666667</v>
      </c>
      <c r="F18" s="24"/>
    </row>
    <row r="19" spans="1:6" ht="16.5" customHeight="1" thickBot="1" x14ac:dyDescent="0.45">
      <c r="A19" s="182"/>
      <c r="B19" s="151"/>
      <c r="C19" s="152" t="s">
        <v>223</v>
      </c>
      <c r="D19" s="174" t="s">
        <v>112</v>
      </c>
      <c r="E19" s="175">
        <v>1.6666666666666667</v>
      </c>
      <c r="F19" s="28"/>
    </row>
    <row r="20" spans="1:6" ht="16.5" customHeight="1" thickBot="1" x14ac:dyDescent="0.45">
      <c r="A20" s="182"/>
      <c r="B20" s="151"/>
      <c r="C20" s="152" t="s">
        <v>862</v>
      </c>
      <c r="D20" s="174" t="s">
        <v>112</v>
      </c>
      <c r="E20" s="175">
        <v>1.6666666666666667</v>
      </c>
      <c r="F20" s="8"/>
    </row>
    <row r="21" spans="1:6" ht="16.5" customHeight="1" thickBot="1" x14ac:dyDescent="0.45">
      <c r="A21" s="182"/>
      <c r="B21" s="151"/>
      <c r="C21" s="152" t="s">
        <v>875</v>
      </c>
      <c r="D21" s="174" t="s">
        <v>112</v>
      </c>
      <c r="E21" s="175">
        <v>1.6666666666666667</v>
      </c>
      <c r="F21" s="24" t="s">
        <v>144</v>
      </c>
    </row>
    <row r="22" spans="1:6" ht="16.5" customHeight="1" thickBot="1" x14ac:dyDescent="0.45">
      <c r="A22" s="182"/>
      <c r="B22" s="151"/>
      <c r="C22" s="152" t="s">
        <v>878</v>
      </c>
      <c r="D22" s="174" t="s">
        <v>112</v>
      </c>
      <c r="E22" s="175">
        <v>1.6666666666666667</v>
      </c>
      <c r="F22" s="8"/>
    </row>
    <row r="23" spans="1:6" ht="16.5" customHeight="1" thickBot="1" x14ac:dyDescent="0.45">
      <c r="A23" s="182"/>
      <c r="B23" s="151"/>
      <c r="C23" s="152" t="s">
        <v>882</v>
      </c>
      <c r="D23" s="174" t="s">
        <v>112</v>
      </c>
      <c r="E23" s="175">
        <v>1.6666666666666667</v>
      </c>
      <c r="F23" s="28" t="s">
        <v>105</v>
      </c>
    </row>
    <row r="24" spans="1:6" ht="16.5" customHeight="1" thickBot="1" x14ac:dyDescent="0.45">
      <c r="A24" s="182"/>
      <c r="B24" s="151"/>
      <c r="C24" s="152" t="s">
        <v>82</v>
      </c>
      <c r="D24" s="174" t="s">
        <v>112</v>
      </c>
      <c r="E24" s="175">
        <v>1.6666666666666667</v>
      </c>
      <c r="F24" s="24" t="s">
        <v>81</v>
      </c>
    </row>
    <row r="25" spans="1:6" ht="16.5" customHeight="1" thickBot="1" x14ac:dyDescent="0.45">
      <c r="A25" s="182"/>
      <c r="B25" s="165"/>
      <c r="C25" s="166" t="s">
        <v>778</v>
      </c>
      <c r="D25" s="174" t="s">
        <v>607</v>
      </c>
      <c r="E25" s="175">
        <v>1.6666666666666667</v>
      </c>
      <c r="F25" s="28" t="s">
        <v>680</v>
      </c>
    </row>
    <row r="26" spans="1:6" ht="16.5" customHeight="1" thickBot="1" x14ac:dyDescent="0.45">
      <c r="A26" s="182"/>
      <c r="B26" s="151"/>
      <c r="C26" s="152" t="s">
        <v>888</v>
      </c>
      <c r="D26" s="174" t="s">
        <v>112</v>
      </c>
      <c r="E26" s="175">
        <v>1.6666666666666667</v>
      </c>
      <c r="F26" s="50"/>
    </row>
    <row r="27" spans="1:6" ht="16.5" customHeight="1" thickBot="1" x14ac:dyDescent="0.45">
      <c r="A27" s="182"/>
      <c r="B27" s="151"/>
      <c r="C27" s="152" t="s">
        <v>70</v>
      </c>
      <c r="D27" s="174" t="s">
        <v>112</v>
      </c>
      <c r="E27" s="175">
        <v>1.6666666666666667</v>
      </c>
      <c r="F27" s="50"/>
    </row>
    <row r="28" spans="1:6" ht="16.5" customHeight="1" thickBot="1" x14ac:dyDescent="0.45">
      <c r="A28" s="182"/>
      <c r="B28" s="157" t="s">
        <v>762</v>
      </c>
      <c r="C28" s="158" t="s">
        <v>796</v>
      </c>
      <c r="D28" s="174" t="s">
        <v>297</v>
      </c>
      <c r="E28" s="175">
        <v>1.5</v>
      </c>
      <c r="F28" s="24"/>
    </row>
    <row r="29" spans="1:6" ht="16.5" customHeight="1" thickBot="1" x14ac:dyDescent="0.45">
      <c r="A29" s="182"/>
      <c r="B29" s="157"/>
      <c r="C29" s="158" t="s">
        <v>798</v>
      </c>
      <c r="D29" s="174" t="s">
        <v>297</v>
      </c>
      <c r="E29" s="175">
        <v>1.5</v>
      </c>
      <c r="F29" s="8" t="s">
        <v>493</v>
      </c>
    </row>
    <row r="30" spans="1:6" ht="16.5" customHeight="1" thickBot="1" x14ac:dyDescent="0.45">
      <c r="A30" s="182"/>
      <c r="B30" s="157"/>
      <c r="C30" s="158" t="s">
        <v>804</v>
      </c>
      <c r="D30" s="174" t="s">
        <v>297</v>
      </c>
      <c r="E30" s="175">
        <v>1.5</v>
      </c>
      <c r="F30" s="8" t="s">
        <v>918</v>
      </c>
    </row>
    <row r="31" spans="1:6" ht="16.5" customHeight="1" thickBot="1" x14ac:dyDescent="0.45">
      <c r="A31" s="182"/>
      <c r="B31" s="157" t="s">
        <v>762</v>
      </c>
      <c r="C31" s="158" t="s">
        <v>808</v>
      </c>
      <c r="D31" s="174" t="s">
        <v>297</v>
      </c>
      <c r="E31" s="175">
        <v>1.5</v>
      </c>
      <c r="F31" s="8" t="s">
        <v>449</v>
      </c>
    </row>
    <row r="32" spans="1:6" ht="16.5" customHeight="1" thickBot="1" x14ac:dyDescent="0.45">
      <c r="A32" s="182"/>
      <c r="B32" s="167" t="s">
        <v>762</v>
      </c>
      <c r="C32" s="168" t="s">
        <v>44</v>
      </c>
      <c r="D32" s="174" t="s">
        <v>111</v>
      </c>
      <c r="E32" s="175">
        <v>1.5</v>
      </c>
      <c r="F32" s="28"/>
    </row>
    <row r="33" spans="1:6" ht="16.5" customHeight="1" thickBot="1" x14ac:dyDescent="0.45">
      <c r="A33" s="182"/>
      <c r="B33" s="151"/>
      <c r="C33" s="152" t="s">
        <v>858</v>
      </c>
      <c r="D33" s="174" t="s">
        <v>112</v>
      </c>
      <c r="E33" s="175">
        <v>1.5</v>
      </c>
      <c r="F33" s="24"/>
    </row>
    <row r="34" spans="1:6" ht="16.5" customHeight="1" thickBot="1" x14ac:dyDescent="0.45">
      <c r="A34" s="182"/>
      <c r="B34" s="163"/>
      <c r="C34" s="164" t="s">
        <v>325</v>
      </c>
      <c r="D34" s="174" t="s">
        <v>318</v>
      </c>
      <c r="E34" s="175">
        <v>1.5</v>
      </c>
      <c r="F34" s="28"/>
    </row>
    <row r="35" spans="1:6" ht="16.5" customHeight="1" thickBot="1" x14ac:dyDescent="0.45">
      <c r="A35" s="182"/>
      <c r="B35" s="167" t="s">
        <v>762</v>
      </c>
      <c r="C35" s="168" t="s">
        <v>9</v>
      </c>
      <c r="D35" s="174" t="s">
        <v>111</v>
      </c>
      <c r="E35" s="175">
        <v>1.5</v>
      </c>
      <c r="F35" s="28"/>
    </row>
    <row r="36" spans="1:6" ht="16.5" customHeight="1" thickBot="1" x14ac:dyDescent="0.45">
      <c r="A36" s="182"/>
      <c r="B36" s="165"/>
      <c r="C36" s="166" t="s">
        <v>776</v>
      </c>
      <c r="D36" s="174" t="s">
        <v>607</v>
      </c>
      <c r="E36" s="175">
        <v>1.5</v>
      </c>
      <c r="F36" s="77" t="s">
        <v>628</v>
      </c>
    </row>
    <row r="37" spans="1:6" ht="16.5" customHeight="1" thickBot="1" x14ac:dyDescent="0.45">
      <c r="A37" s="182"/>
      <c r="B37" s="160"/>
      <c r="C37" s="161" t="s">
        <v>901</v>
      </c>
      <c r="D37" s="174" t="s">
        <v>111</v>
      </c>
      <c r="E37" s="175">
        <v>1.5</v>
      </c>
      <c r="F37" s="8"/>
    </row>
    <row r="38" spans="1:6" ht="16.5" customHeight="1" thickBot="1" x14ac:dyDescent="0.45">
      <c r="A38" s="182"/>
      <c r="B38" s="160"/>
      <c r="C38" s="161" t="s">
        <v>899</v>
      </c>
      <c r="D38" s="174" t="s">
        <v>111</v>
      </c>
      <c r="E38" s="175">
        <v>1.4</v>
      </c>
      <c r="F38" s="8" t="s">
        <v>25</v>
      </c>
    </row>
    <row r="39" spans="1:6" ht="16.5" customHeight="1" thickBot="1" x14ac:dyDescent="0.45">
      <c r="A39" s="182"/>
      <c r="B39" s="151"/>
      <c r="C39" s="152" t="s">
        <v>313</v>
      </c>
      <c r="D39" s="174" t="s">
        <v>112</v>
      </c>
      <c r="E39" s="175">
        <v>1.3333333333333333</v>
      </c>
      <c r="F39" s="24" t="s">
        <v>913</v>
      </c>
    </row>
    <row r="40" spans="1:6" ht="16.5" customHeight="1" thickBot="1" x14ac:dyDescent="0.45">
      <c r="A40" s="182"/>
      <c r="B40" s="157"/>
      <c r="C40" s="158" t="s">
        <v>312</v>
      </c>
      <c r="D40" s="174" t="s">
        <v>297</v>
      </c>
      <c r="E40" s="175">
        <v>1.3333333333333333</v>
      </c>
      <c r="F40" s="24" t="s">
        <v>915</v>
      </c>
    </row>
    <row r="41" spans="1:6" ht="16.5" customHeight="1" thickBot="1" x14ac:dyDescent="0.45">
      <c r="A41" s="182"/>
      <c r="B41" s="157"/>
      <c r="C41" s="158" t="s">
        <v>785</v>
      </c>
      <c r="D41" s="174" t="s">
        <v>297</v>
      </c>
      <c r="E41" s="175">
        <v>1.3333333333333333</v>
      </c>
      <c r="F41" s="28" t="s">
        <v>917</v>
      </c>
    </row>
    <row r="42" spans="1:6" ht="16.5" customHeight="1" thickBot="1" x14ac:dyDescent="0.45">
      <c r="A42" s="182"/>
      <c r="B42" s="157"/>
      <c r="C42" s="158" t="s">
        <v>816</v>
      </c>
      <c r="D42" s="174" t="s">
        <v>297</v>
      </c>
      <c r="E42" s="175">
        <v>1.3333333333333333</v>
      </c>
      <c r="F42" s="8"/>
    </row>
    <row r="43" spans="1:6" ht="16.5" customHeight="1" thickBot="1" x14ac:dyDescent="0.45">
      <c r="A43" s="182"/>
      <c r="B43" s="151"/>
      <c r="C43" s="152" t="s">
        <v>849</v>
      </c>
      <c r="D43" s="174" t="s">
        <v>112</v>
      </c>
      <c r="E43" s="175">
        <v>1.3333333333333333</v>
      </c>
      <c r="F43" s="8" t="s">
        <v>255</v>
      </c>
    </row>
    <row r="44" spans="1:6" ht="16.5" customHeight="1" thickBot="1" x14ac:dyDescent="0.45">
      <c r="A44" s="182"/>
      <c r="B44" s="157"/>
      <c r="C44" s="158" t="s">
        <v>818</v>
      </c>
      <c r="D44" s="174" t="s">
        <v>297</v>
      </c>
      <c r="E44" s="175">
        <v>1.3333333333333333</v>
      </c>
      <c r="F44" s="28"/>
    </row>
    <row r="45" spans="1:6" ht="16.5" customHeight="1" thickBot="1" x14ac:dyDescent="0.45">
      <c r="A45" s="182"/>
      <c r="B45" s="167" t="s">
        <v>762</v>
      </c>
      <c r="C45" s="168" t="s">
        <v>34</v>
      </c>
      <c r="D45" s="174" t="s">
        <v>111</v>
      </c>
      <c r="E45" s="175">
        <v>1.3333333333333333</v>
      </c>
      <c r="F45" s="8"/>
    </row>
    <row r="46" spans="1:6" ht="16.5" customHeight="1" thickBot="1" x14ac:dyDescent="0.45">
      <c r="A46" s="182"/>
      <c r="B46" s="167" t="s">
        <v>762</v>
      </c>
      <c r="C46" s="168" t="s">
        <v>32</v>
      </c>
      <c r="D46" s="174" t="s">
        <v>111</v>
      </c>
      <c r="E46" s="175">
        <v>1.3333333333333333</v>
      </c>
      <c r="F46" s="50"/>
    </row>
    <row r="47" spans="1:6" ht="16.5" customHeight="1" thickBot="1" x14ac:dyDescent="0.45">
      <c r="A47" s="182"/>
      <c r="B47" s="165"/>
      <c r="C47" s="166" t="s">
        <v>773</v>
      </c>
      <c r="D47" s="174" t="s">
        <v>607</v>
      </c>
      <c r="E47" s="175">
        <v>1.3333333333333333</v>
      </c>
      <c r="F47" s="8" t="s">
        <v>638</v>
      </c>
    </row>
    <row r="48" spans="1:6" ht="16.5" customHeight="1" thickBot="1" x14ac:dyDescent="0.45">
      <c r="A48" s="182"/>
      <c r="B48" s="167" t="s">
        <v>762</v>
      </c>
      <c r="C48" s="168" t="s">
        <v>7</v>
      </c>
      <c r="D48" s="174" t="s">
        <v>111</v>
      </c>
      <c r="E48" s="175">
        <v>1.3333333333333333</v>
      </c>
      <c r="F48" s="8"/>
    </row>
    <row r="49" spans="1:6" ht="16.5" customHeight="1" thickBot="1" x14ac:dyDescent="0.45">
      <c r="A49" s="250"/>
      <c r="B49" s="240"/>
      <c r="C49" s="246" t="s">
        <v>929</v>
      </c>
      <c r="D49" s="237" t="s">
        <v>112</v>
      </c>
      <c r="E49" s="183">
        <v>1.33</v>
      </c>
      <c r="F49" s="236"/>
    </row>
    <row r="50" spans="1:6" ht="16.5" customHeight="1" thickBot="1" x14ac:dyDescent="0.45">
      <c r="A50" s="182"/>
      <c r="B50" s="157"/>
      <c r="C50" s="158" t="s">
        <v>811</v>
      </c>
      <c r="D50" s="174" t="s">
        <v>297</v>
      </c>
      <c r="E50" s="175">
        <v>1.25</v>
      </c>
      <c r="F50" s="8"/>
    </row>
    <row r="51" spans="1:6" ht="16.5" customHeight="1" thickBot="1" x14ac:dyDescent="0.45">
      <c r="A51" s="182"/>
      <c r="B51" s="151"/>
      <c r="C51" s="152" t="s">
        <v>857</v>
      </c>
      <c r="D51" s="174" t="s">
        <v>112</v>
      </c>
      <c r="E51" s="175">
        <v>1.25</v>
      </c>
      <c r="F51" s="9"/>
    </row>
    <row r="52" spans="1:6" ht="16.5" customHeight="1" thickBot="1" x14ac:dyDescent="0.45">
      <c r="A52" s="182"/>
      <c r="B52" s="151"/>
      <c r="C52" s="152" t="s">
        <v>902</v>
      </c>
      <c r="D52" s="174" t="s">
        <v>112</v>
      </c>
      <c r="E52" s="175">
        <v>1.25</v>
      </c>
      <c r="F52" s="24" t="s">
        <v>920</v>
      </c>
    </row>
    <row r="53" spans="1:6" ht="16.5" customHeight="1" thickBot="1" x14ac:dyDescent="0.45">
      <c r="A53" s="182"/>
      <c r="B53" s="151"/>
      <c r="C53" s="152" t="s">
        <v>874</v>
      </c>
      <c r="D53" s="174" t="s">
        <v>112</v>
      </c>
      <c r="E53" s="175">
        <v>1.25</v>
      </c>
      <c r="F53" s="9" t="s">
        <v>152</v>
      </c>
    </row>
    <row r="54" spans="1:6" ht="16.5" customHeight="1" thickBot="1" x14ac:dyDescent="0.45">
      <c r="A54" s="182"/>
      <c r="B54" s="167" t="s">
        <v>762</v>
      </c>
      <c r="C54" s="168" t="s">
        <v>894</v>
      </c>
      <c r="D54" s="174" t="s">
        <v>111</v>
      </c>
      <c r="E54" s="175">
        <v>1.2</v>
      </c>
      <c r="F54" s="24"/>
    </row>
    <row r="55" spans="1:6" ht="16.5" customHeight="1" thickBot="1" x14ac:dyDescent="0.45">
      <c r="A55" s="182"/>
      <c r="B55" s="167"/>
      <c r="C55" s="168" t="s">
        <v>897</v>
      </c>
      <c r="D55" s="174" t="s">
        <v>111</v>
      </c>
      <c r="E55" s="175">
        <v>1.2</v>
      </c>
      <c r="F55" s="24"/>
    </row>
    <row r="56" spans="1:6" ht="16.5" customHeight="1" thickBot="1" x14ac:dyDescent="0.45">
      <c r="A56" s="182"/>
      <c r="B56" s="160"/>
      <c r="C56" s="161" t="s">
        <v>8</v>
      </c>
      <c r="D56" s="174" t="s">
        <v>111</v>
      </c>
      <c r="E56" s="175">
        <v>1.1666666666666667</v>
      </c>
      <c r="F56" s="9"/>
    </row>
    <row r="57" spans="1:6" ht="16.5" customHeight="1" thickBot="1" x14ac:dyDescent="0.45">
      <c r="A57" s="182"/>
      <c r="B57" s="157"/>
      <c r="C57" s="158" t="s">
        <v>788</v>
      </c>
      <c r="D57" s="174" t="s">
        <v>297</v>
      </c>
      <c r="E57" s="175">
        <v>1</v>
      </c>
      <c r="F57" s="28" t="s">
        <v>545</v>
      </c>
    </row>
    <row r="58" spans="1:6" ht="16.5" customHeight="1" thickBot="1" x14ac:dyDescent="0.45">
      <c r="A58" s="182"/>
      <c r="B58" s="157" t="s">
        <v>762</v>
      </c>
      <c r="C58" s="158" t="s">
        <v>789</v>
      </c>
      <c r="D58" s="174" t="s">
        <v>297</v>
      </c>
      <c r="E58" s="175">
        <v>1</v>
      </c>
      <c r="F58" s="24"/>
    </row>
    <row r="59" spans="1:6" ht="16.5" customHeight="1" thickBot="1" x14ac:dyDescent="0.45">
      <c r="A59" s="182"/>
      <c r="B59" s="157" t="s">
        <v>762</v>
      </c>
      <c r="C59" s="158" t="s">
        <v>791</v>
      </c>
      <c r="D59" s="174" t="s">
        <v>297</v>
      </c>
      <c r="E59" s="175">
        <v>1</v>
      </c>
      <c r="F59" s="28"/>
    </row>
    <row r="60" spans="1:6" ht="16.5" customHeight="1" thickBot="1" x14ac:dyDescent="0.45">
      <c r="A60" s="182"/>
      <c r="B60" s="157"/>
      <c r="C60" s="158" t="s">
        <v>794</v>
      </c>
      <c r="D60" s="174" t="s">
        <v>297</v>
      </c>
      <c r="E60" s="175">
        <v>1</v>
      </c>
      <c r="F60" s="28" t="s">
        <v>510</v>
      </c>
    </row>
    <row r="61" spans="1:6" ht="16.5" customHeight="1" thickBot="1" x14ac:dyDescent="0.45">
      <c r="A61" s="182"/>
      <c r="B61" s="165"/>
      <c r="C61" s="166" t="s">
        <v>760</v>
      </c>
      <c r="D61" s="174" t="s">
        <v>607</v>
      </c>
      <c r="E61" s="175">
        <v>1</v>
      </c>
      <c r="F61" s="28"/>
    </row>
    <row r="62" spans="1:6" ht="16.5" customHeight="1" thickBot="1" x14ac:dyDescent="0.45">
      <c r="A62" s="182"/>
      <c r="B62" s="157" t="s">
        <v>762</v>
      </c>
      <c r="C62" s="158" t="s">
        <v>801</v>
      </c>
      <c r="D62" s="174" t="s">
        <v>297</v>
      </c>
      <c r="E62" s="175">
        <v>1</v>
      </c>
      <c r="F62" s="28" t="s">
        <v>476</v>
      </c>
    </row>
    <row r="63" spans="1:6" ht="16.5" customHeight="1" thickBot="1" x14ac:dyDescent="0.45">
      <c r="A63" s="182"/>
      <c r="B63" s="157"/>
      <c r="C63" s="158" t="s">
        <v>809</v>
      </c>
      <c r="D63" s="174" t="s">
        <v>297</v>
      </c>
      <c r="E63" s="175">
        <v>1</v>
      </c>
      <c r="F63" s="28"/>
    </row>
    <row r="64" spans="1:6" ht="16.5" customHeight="1" thickBot="1" x14ac:dyDescent="0.45">
      <c r="A64" s="182"/>
      <c r="B64" s="163" t="s">
        <v>762</v>
      </c>
      <c r="C64" s="164" t="s">
        <v>828</v>
      </c>
      <c r="D64" s="174" t="s">
        <v>318</v>
      </c>
      <c r="E64" s="175">
        <v>1</v>
      </c>
      <c r="F64" s="8"/>
    </row>
    <row r="65" spans="1:6" ht="16.5" customHeight="1" thickBot="1" x14ac:dyDescent="0.45">
      <c r="A65" s="182"/>
      <c r="B65" s="167" t="s">
        <v>762</v>
      </c>
      <c r="C65" s="168" t="s">
        <v>56</v>
      </c>
      <c r="D65" s="174" t="s">
        <v>111</v>
      </c>
      <c r="E65" s="175">
        <v>1</v>
      </c>
      <c r="F65" s="9" t="s">
        <v>59</v>
      </c>
    </row>
    <row r="66" spans="1:6" ht="16.5" customHeight="1" thickBot="1" x14ac:dyDescent="0.45">
      <c r="A66" s="182"/>
      <c r="B66" s="151"/>
      <c r="C66" s="152" t="s">
        <v>652</v>
      </c>
      <c r="D66" s="174" t="s">
        <v>607</v>
      </c>
      <c r="E66" s="175">
        <v>1</v>
      </c>
      <c r="F66" s="57"/>
    </row>
    <row r="67" spans="1:6" ht="16.5" customHeight="1" thickBot="1" x14ac:dyDescent="0.45">
      <c r="A67" s="182"/>
      <c r="B67" s="151"/>
      <c r="C67" s="152" t="s">
        <v>843</v>
      </c>
      <c r="D67" s="174" t="s">
        <v>112</v>
      </c>
      <c r="E67" s="175">
        <v>1</v>
      </c>
      <c r="F67" s="8"/>
    </row>
    <row r="68" spans="1:6" ht="16.5" customHeight="1" thickBot="1" x14ac:dyDescent="0.45">
      <c r="A68" s="182"/>
      <c r="B68" s="151"/>
      <c r="C68" s="152" t="s">
        <v>844</v>
      </c>
      <c r="D68" s="174" t="s">
        <v>112</v>
      </c>
      <c r="E68" s="175">
        <v>1</v>
      </c>
      <c r="F68" s="28"/>
    </row>
    <row r="69" spans="1:6" ht="16.5" customHeight="1" thickBot="1" x14ac:dyDescent="0.45">
      <c r="A69" s="182"/>
      <c r="B69" s="157" t="s">
        <v>762</v>
      </c>
      <c r="C69" s="158" t="s">
        <v>826</v>
      </c>
      <c r="D69" s="174" t="s">
        <v>297</v>
      </c>
      <c r="E69" s="175">
        <v>1</v>
      </c>
      <c r="F69" s="8"/>
    </row>
    <row r="70" spans="1:6" ht="16.5" customHeight="1" thickBot="1" x14ac:dyDescent="0.45">
      <c r="A70" s="182"/>
      <c r="B70" s="151"/>
      <c r="C70" s="152" t="s">
        <v>852</v>
      </c>
      <c r="D70" s="174" t="s">
        <v>112</v>
      </c>
      <c r="E70" s="175">
        <v>1</v>
      </c>
      <c r="F70" s="24"/>
    </row>
    <row r="71" spans="1:6" ht="16.5" customHeight="1" thickBot="1" x14ac:dyDescent="0.45">
      <c r="A71" s="182"/>
      <c r="B71" s="151"/>
      <c r="C71" s="152" t="s">
        <v>906</v>
      </c>
      <c r="D71" s="174" t="s">
        <v>111</v>
      </c>
      <c r="E71" s="175">
        <v>1</v>
      </c>
      <c r="F71" s="28"/>
    </row>
    <row r="72" spans="1:6" ht="16.5" customHeight="1" thickBot="1" x14ac:dyDescent="0.45">
      <c r="A72" s="182"/>
      <c r="B72" s="151"/>
      <c r="C72" s="152" t="s">
        <v>208</v>
      </c>
      <c r="D72" s="174" t="s">
        <v>112</v>
      </c>
      <c r="E72" s="175">
        <v>1</v>
      </c>
      <c r="F72" s="8" t="s">
        <v>209</v>
      </c>
    </row>
    <row r="73" spans="1:6" ht="16.5" customHeight="1" thickBot="1" x14ac:dyDescent="0.45">
      <c r="A73" s="182"/>
      <c r="B73" s="151"/>
      <c r="C73" s="152" t="s">
        <v>860</v>
      </c>
      <c r="D73" s="174" t="s">
        <v>112</v>
      </c>
      <c r="E73" s="175">
        <v>1</v>
      </c>
      <c r="F73" s="28" t="s">
        <v>216</v>
      </c>
    </row>
    <row r="74" spans="1:6" ht="16.5" customHeight="1" thickBot="1" x14ac:dyDescent="0.45">
      <c r="A74" s="182"/>
      <c r="B74" s="167" t="s">
        <v>762</v>
      </c>
      <c r="C74" s="168" t="s">
        <v>33</v>
      </c>
      <c r="D74" s="174" t="s">
        <v>111</v>
      </c>
      <c r="E74" s="175">
        <v>1</v>
      </c>
      <c r="F74" s="28"/>
    </row>
    <row r="75" spans="1:6" ht="16.5" customHeight="1" thickBot="1" x14ac:dyDescent="0.45">
      <c r="A75" s="182"/>
      <c r="B75" s="151"/>
      <c r="C75" s="152" t="s">
        <v>866</v>
      </c>
      <c r="D75" s="174" t="s">
        <v>112</v>
      </c>
      <c r="E75" s="175">
        <v>1</v>
      </c>
      <c r="F75" s="8" t="s">
        <v>182</v>
      </c>
    </row>
    <row r="76" spans="1:6" ht="16.5" customHeight="1" thickBot="1" x14ac:dyDescent="0.45">
      <c r="A76" s="182"/>
      <c r="B76" s="167" t="s">
        <v>762</v>
      </c>
      <c r="C76" s="168" t="s">
        <v>31</v>
      </c>
      <c r="D76" s="174" t="s">
        <v>111</v>
      </c>
      <c r="E76" s="175">
        <v>1</v>
      </c>
      <c r="F76" s="24"/>
    </row>
    <row r="77" spans="1:6" ht="16.5" customHeight="1" thickBot="1" x14ac:dyDescent="0.45">
      <c r="A77" s="182"/>
      <c r="B77" s="151"/>
      <c r="C77" s="152" t="s">
        <v>118</v>
      </c>
      <c r="D77" s="174" t="s">
        <v>112</v>
      </c>
      <c r="E77" s="175">
        <v>1</v>
      </c>
      <c r="F77" s="9" t="s">
        <v>123</v>
      </c>
    </row>
    <row r="78" spans="1:6" ht="16.5" customHeight="1" thickBot="1" x14ac:dyDescent="0.45">
      <c r="A78" s="182"/>
      <c r="B78" s="167" t="s">
        <v>762</v>
      </c>
      <c r="C78" s="168" t="s">
        <v>14</v>
      </c>
      <c r="D78" s="174" t="s">
        <v>111</v>
      </c>
      <c r="E78" s="175">
        <v>1</v>
      </c>
      <c r="F78" s="8"/>
    </row>
    <row r="79" spans="1:6" ht="16.5" customHeight="1" thickBot="1" x14ac:dyDescent="0.45">
      <c r="A79" s="182"/>
      <c r="B79" s="151"/>
      <c r="C79" s="152" t="s">
        <v>94</v>
      </c>
      <c r="D79" s="174" t="s">
        <v>112</v>
      </c>
      <c r="E79" s="175">
        <v>1</v>
      </c>
      <c r="F79" s="8" t="s">
        <v>92</v>
      </c>
    </row>
    <row r="80" spans="1:6" ht="16.5" customHeight="1" thickBot="1" x14ac:dyDescent="0.45">
      <c r="A80" s="182"/>
      <c r="B80" s="151"/>
      <c r="C80" s="152" t="s">
        <v>886</v>
      </c>
      <c r="D80" s="174" t="s">
        <v>112</v>
      </c>
      <c r="E80" s="175">
        <v>1</v>
      </c>
      <c r="F80" s="28" t="s">
        <v>85</v>
      </c>
    </row>
    <row r="81" spans="1:6" ht="16.5" customHeight="1" thickBot="1" x14ac:dyDescent="0.45">
      <c r="A81" s="182"/>
      <c r="B81" s="151"/>
      <c r="C81" s="152" t="s">
        <v>887</v>
      </c>
      <c r="D81" s="174" t="s">
        <v>112</v>
      </c>
      <c r="E81" s="175">
        <v>1</v>
      </c>
      <c r="F81" s="8" t="s">
        <v>79</v>
      </c>
    </row>
    <row r="82" spans="1:6" ht="16.5" customHeight="1" thickBot="1" x14ac:dyDescent="0.45">
      <c r="A82" s="182"/>
      <c r="B82" s="165"/>
      <c r="C82" s="166" t="s">
        <v>782</v>
      </c>
      <c r="D82" s="174" t="s">
        <v>607</v>
      </c>
      <c r="E82" s="175">
        <v>1</v>
      </c>
      <c r="F82" s="24" t="s">
        <v>615</v>
      </c>
    </row>
    <row r="83" spans="1:6" ht="16.5" customHeight="1" thickBot="1" x14ac:dyDescent="0.45">
      <c r="A83" s="176"/>
      <c r="B83" s="157"/>
      <c r="C83" s="158" t="s">
        <v>787</v>
      </c>
      <c r="D83" s="174" t="s">
        <v>297</v>
      </c>
      <c r="E83" s="175">
        <v>0.75</v>
      </c>
      <c r="F83" s="24" t="s">
        <v>562</v>
      </c>
    </row>
    <row r="84" spans="1:6" ht="16.5" customHeight="1" thickBot="1" x14ac:dyDescent="0.45">
      <c r="A84" s="176"/>
      <c r="B84" s="165" t="s">
        <v>762</v>
      </c>
      <c r="C84" s="166" t="s">
        <v>763</v>
      </c>
      <c r="D84" s="174" t="s">
        <v>607</v>
      </c>
      <c r="E84" s="175">
        <v>0.75</v>
      </c>
      <c r="F84" s="59" t="s">
        <v>666</v>
      </c>
    </row>
    <row r="85" spans="1:6" ht="16.5" customHeight="1" thickBot="1" x14ac:dyDescent="0.45">
      <c r="A85" s="176"/>
      <c r="B85" s="151"/>
      <c r="C85" s="170" t="s">
        <v>839</v>
      </c>
      <c r="D85" s="174" t="s">
        <v>112</v>
      </c>
      <c r="E85" s="175">
        <v>0.75</v>
      </c>
      <c r="F85" s="8" t="s">
        <v>302</v>
      </c>
    </row>
    <row r="86" spans="1:6" ht="16.5" customHeight="1" thickBot="1" x14ac:dyDescent="0.45">
      <c r="A86" s="176"/>
      <c r="B86" s="157"/>
      <c r="C86" s="169" t="s">
        <v>824</v>
      </c>
      <c r="D86" s="174" t="s">
        <v>297</v>
      </c>
      <c r="E86" s="175">
        <v>0.75</v>
      </c>
      <c r="F86" s="24"/>
    </row>
    <row r="87" spans="1:6" ht="16.5" customHeight="1" thickBot="1" x14ac:dyDescent="0.45">
      <c r="A87" s="176"/>
      <c r="B87" s="151"/>
      <c r="C87" s="152" t="s">
        <v>868</v>
      </c>
      <c r="D87" s="174" t="s">
        <v>112</v>
      </c>
      <c r="E87" s="175">
        <v>0.75</v>
      </c>
      <c r="F87" s="8"/>
    </row>
    <row r="88" spans="1:6" ht="16.5" customHeight="1" thickBot="1" x14ac:dyDescent="0.45">
      <c r="A88" s="176"/>
      <c r="B88" s="160"/>
      <c r="C88" s="161" t="s">
        <v>900</v>
      </c>
      <c r="D88" s="174" t="s">
        <v>111</v>
      </c>
      <c r="E88" s="175">
        <v>0.75</v>
      </c>
      <c r="F88" s="8"/>
    </row>
    <row r="89" spans="1:6" ht="16.5" customHeight="1" thickBot="1" x14ac:dyDescent="0.45">
      <c r="A89" s="176"/>
      <c r="B89" s="157"/>
      <c r="C89" s="158" t="s">
        <v>805</v>
      </c>
      <c r="D89" s="174" t="s">
        <v>297</v>
      </c>
      <c r="E89" s="175">
        <v>0.66666666666666663</v>
      </c>
      <c r="F89" s="28"/>
    </row>
    <row r="90" spans="1:6" ht="16.5" customHeight="1" thickBot="1" x14ac:dyDescent="0.45">
      <c r="A90" s="176"/>
      <c r="B90" s="157" t="s">
        <v>762</v>
      </c>
      <c r="C90" s="158" t="s">
        <v>813</v>
      </c>
      <c r="D90" s="174" t="s">
        <v>297</v>
      </c>
      <c r="E90" s="175">
        <v>0.66666666666666663</v>
      </c>
      <c r="F90" s="28"/>
    </row>
    <row r="91" spans="1:6" ht="16.5" customHeight="1" thickBot="1" x14ac:dyDescent="0.45">
      <c r="A91" s="176"/>
      <c r="B91" s="157"/>
      <c r="C91" s="158" t="s">
        <v>815</v>
      </c>
      <c r="D91" s="174" t="s">
        <v>297</v>
      </c>
      <c r="E91" s="175">
        <v>0.66666666666666663</v>
      </c>
      <c r="F91" s="24"/>
    </row>
    <row r="92" spans="1:6" ht="16.5" customHeight="1" thickBot="1" x14ac:dyDescent="0.45">
      <c r="A92" s="176"/>
      <c r="B92" s="151"/>
      <c r="C92" s="152" t="s">
        <v>841</v>
      </c>
      <c r="D92" s="174" t="s">
        <v>112</v>
      </c>
      <c r="E92" s="175">
        <v>0.66666666666666663</v>
      </c>
      <c r="F92" s="8"/>
    </row>
    <row r="93" spans="1:6" ht="16" customHeight="1" thickBot="1" x14ac:dyDescent="0.45">
      <c r="A93" s="176"/>
      <c r="B93" s="151"/>
      <c r="C93" s="152" t="s">
        <v>842</v>
      </c>
      <c r="D93" s="174" t="s">
        <v>112</v>
      </c>
      <c r="E93" s="175">
        <v>0.66666666666666663</v>
      </c>
      <c r="F93" s="28"/>
    </row>
    <row r="94" spans="1:6" ht="16.5" customHeight="1" thickBot="1" x14ac:dyDescent="0.45">
      <c r="A94" s="176"/>
      <c r="B94" s="157"/>
      <c r="C94" s="158" t="s">
        <v>823</v>
      </c>
      <c r="D94" s="174" t="s">
        <v>297</v>
      </c>
      <c r="E94" s="175">
        <v>0.66666666666666663</v>
      </c>
      <c r="F94" s="8"/>
    </row>
    <row r="95" spans="1:6" ht="16" customHeight="1" thickBot="1" x14ac:dyDescent="0.45">
      <c r="A95" s="176"/>
      <c r="B95" s="167" t="s">
        <v>762</v>
      </c>
      <c r="C95" s="168" t="s">
        <v>40</v>
      </c>
      <c r="D95" s="174" t="s">
        <v>111</v>
      </c>
      <c r="E95" s="175">
        <v>0.66666666666666663</v>
      </c>
      <c r="F95" s="8"/>
    </row>
    <row r="96" spans="1:6" ht="16.5" customHeight="1" thickBot="1" x14ac:dyDescent="0.45">
      <c r="A96" s="176"/>
      <c r="B96" s="160"/>
      <c r="C96" s="161" t="s">
        <v>896</v>
      </c>
      <c r="D96" s="174" t="s">
        <v>111</v>
      </c>
      <c r="E96" s="175">
        <v>0.66666666666666663</v>
      </c>
      <c r="F96" s="52"/>
    </row>
    <row r="97" spans="1:6" ht="16" customHeight="1" thickBot="1" x14ac:dyDescent="0.45">
      <c r="A97" s="176"/>
      <c r="B97" s="151"/>
      <c r="C97" s="152" t="s">
        <v>865</v>
      </c>
      <c r="D97" s="174" t="s">
        <v>112</v>
      </c>
      <c r="E97" s="175">
        <v>0.66666666666666663</v>
      </c>
      <c r="F97" s="8"/>
    </row>
    <row r="98" spans="1:6" ht="16.5" customHeight="1" thickBot="1" x14ac:dyDescent="0.45">
      <c r="A98" s="176"/>
      <c r="B98" s="167" t="s">
        <v>762</v>
      </c>
      <c r="C98" s="168" t="s">
        <v>898</v>
      </c>
      <c r="D98" s="174" t="s">
        <v>111</v>
      </c>
      <c r="E98" s="175">
        <v>0.66666666666666663</v>
      </c>
      <c r="F98" s="28"/>
    </row>
    <row r="99" spans="1:6" ht="16" customHeight="1" thickBot="1" x14ac:dyDescent="0.45">
      <c r="A99" s="176"/>
      <c r="B99" s="151"/>
      <c r="C99" s="152" t="s">
        <v>873</v>
      </c>
      <c r="D99" s="174" t="s">
        <v>112</v>
      </c>
      <c r="E99" s="175">
        <v>0.66666666666666663</v>
      </c>
      <c r="F99" s="28"/>
    </row>
    <row r="100" spans="1:6" ht="16.5" customHeight="1" thickBot="1" x14ac:dyDescent="0.45">
      <c r="A100" s="176"/>
      <c r="B100" s="165" t="s">
        <v>762</v>
      </c>
      <c r="C100" s="166" t="s">
        <v>772</v>
      </c>
      <c r="D100" s="174" t="s">
        <v>607</v>
      </c>
      <c r="E100" s="175">
        <v>0.66666666666666663</v>
      </c>
      <c r="F100" s="8" t="s">
        <v>640</v>
      </c>
    </row>
    <row r="101" spans="1:6" ht="16" customHeight="1" thickBot="1" x14ac:dyDescent="0.45">
      <c r="A101" s="176"/>
      <c r="B101" s="151"/>
      <c r="C101" s="152" t="s">
        <v>881</v>
      </c>
      <c r="D101" s="174" t="s">
        <v>112</v>
      </c>
      <c r="E101" s="175">
        <v>0.66666666666666663</v>
      </c>
      <c r="F101" s="8"/>
    </row>
    <row r="102" spans="1:6" ht="16.5" customHeight="1" thickBot="1" x14ac:dyDescent="0.45">
      <c r="A102" s="176"/>
      <c r="B102" s="151"/>
      <c r="C102" s="152" t="s">
        <v>889</v>
      </c>
      <c r="D102" s="174" t="s">
        <v>112</v>
      </c>
      <c r="E102" s="175">
        <v>0.66666666666666663</v>
      </c>
      <c r="F102" s="24"/>
    </row>
    <row r="103" spans="1:6" ht="16" customHeight="1" thickBot="1" x14ac:dyDescent="0.45">
      <c r="A103" s="176"/>
      <c r="B103" s="157"/>
      <c r="C103" s="158" t="s">
        <v>783</v>
      </c>
      <c r="D103" s="174" t="s">
        <v>297</v>
      </c>
      <c r="E103" s="175">
        <v>0.625</v>
      </c>
      <c r="F103" s="8"/>
    </row>
    <row r="104" spans="1:6" ht="16.5" customHeight="1" thickBot="1" x14ac:dyDescent="0.45">
      <c r="A104" s="176"/>
      <c r="B104" s="167" t="s">
        <v>762</v>
      </c>
      <c r="C104" s="168" t="s">
        <v>893</v>
      </c>
      <c r="D104" s="174" t="s">
        <v>111</v>
      </c>
      <c r="E104" s="175">
        <v>0.6</v>
      </c>
      <c r="F104" s="28"/>
    </row>
    <row r="105" spans="1:6" ht="16.5" customHeight="1" thickBot="1" x14ac:dyDescent="0.45">
      <c r="A105" s="176"/>
      <c r="B105" s="167" t="s">
        <v>762</v>
      </c>
      <c r="C105" s="168" t="s">
        <v>13</v>
      </c>
      <c r="D105" s="174" t="s">
        <v>111</v>
      </c>
      <c r="E105" s="175">
        <v>0.6</v>
      </c>
      <c r="F105" s="8"/>
    </row>
    <row r="106" spans="1:6" ht="16.5" customHeight="1" thickBot="1" x14ac:dyDescent="0.45">
      <c r="A106" s="176"/>
      <c r="B106" s="157" t="s">
        <v>762</v>
      </c>
      <c r="C106" s="158" t="s">
        <v>535</v>
      </c>
      <c r="D106" s="174" t="s">
        <v>297</v>
      </c>
      <c r="E106" s="175">
        <v>0.5</v>
      </c>
      <c r="F106" s="9"/>
    </row>
    <row r="107" spans="1:6" ht="16.5" customHeight="1" thickBot="1" x14ac:dyDescent="0.45">
      <c r="A107" s="176"/>
      <c r="B107" s="157" t="s">
        <v>762</v>
      </c>
      <c r="C107" s="158" t="s">
        <v>790</v>
      </c>
      <c r="D107" s="174" t="s">
        <v>297</v>
      </c>
      <c r="E107" s="175">
        <v>0.5</v>
      </c>
      <c r="F107" s="10"/>
    </row>
    <row r="108" spans="1:6" ht="16.5" customHeight="1" thickBot="1" x14ac:dyDescent="0.45">
      <c r="A108" s="176"/>
      <c r="B108" s="157" t="s">
        <v>762</v>
      </c>
      <c r="C108" s="158" t="s">
        <v>799</v>
      </c>
      <c r="D108" s="174" t="s">
        <v>297</v>
      </c>
      <c r="E108" s="175">
        <v>0.5</v>
      </c>
      <c r="F108" s="8"/>
    </row>
    <row r="109" spans="1:6" ht="16.5" customHeight="1" thickBot="1" x14ac:dyDescent="0.45">
      <c r="A109" s="176"/>
      <c r="B109" s="157" t="s">
        <v>762</v>
      </c>
      <c r="C109" s="158" t="s">
        <v>803</v>
      </c>
      <c r="D109" s="174" t="s">
        <v>297</v>
      </c>
      <c r="E109" s="175">
        <v>0.5</v>
      </c>
      <c r="F109" s="24" t="s">
        <v>471</v>
      </c>
    </row>
    <row r="110" spans="1:6" ht="16.5" customHeight="1" thickBot="1" x14ac:dyDescent="0.45">
      <c r="A110" s="176"/>
      <c r="B110" s="157"/>
      <c r="C110" s="158" t="s">
        <v>806</v>
      </c>
      <c r="D110" s="174" t="s">
        <v>297</v>
      </c>
      <c r="E110" s="175">
        <v>0.5</v>
      </c>
      <c r="F110" s="9" t="s">
        <v>460</v>
      </c>
    </row>
    <row r="111" spans="1:6" ht="16.5" customHeight="1" thickBot="1" x14ac:dyDescent="0.45">
      <c r="A111" s="176"/>
      <c r="B111" s="157" t="s">
        <v>762</v>
      </c>
      <c r="C111" s="158" t="s">
        <v>438</v>
      </c>
      <c r="D111" s="174" t="s">
        <v>297</v>
      </c>
      <c r="E111" s="175">
        <v>0.5</v>
      </c>
      <c r="F111" s="9" t="s">
        <v>441</v>
      </c>
    </row>
    <row r="112" spans="1:6" ht="16.5" customHeight="1" thickBot="1" x14ac:dyDescent="0.45">
      <c r="A112" s="176"/>
      <c r="B112" s="160"/>
      <c r="C112" s="161" t="s">
        <v>890</v>
      </c>
      <c r="D112" s="174" t="s">
        <v>111</v>
      </c>
      <c r="E112" s="175">
        <v>0.5</v>
      </c>
      <c r="F112" s="24"/>
    </row>
    <row r="113" spans="1:6" ht="16.5" customHeight="1" thickBot="1" x14ac:dyDescent="0.45">
      <c r="A113" s="176"/>
      <c r="B113" s="157"/>
      <c r="C113" s="158" t="s">
        <v>812</v>
      </c>
      <c r="D113" s="174" t="s">
        <v>297</v>
      </c>
      <c r="E113" s="175">
        <v>0.5</v>
      </c>
      <c r="F113" s="24" t="s">
        <v>429</v>
      </c>
    </row>
    <row r="114" spans="1:6" ht="16.5" customHeight="1" thickBot="1" x14ac:dyDescent="0.45">
      <c r="A114" s="176"/>
      <c r="B114" s="157"/>
      <c r="C114" s="158" t="s">
        <v>420</v>
      </c>
      <c r="D114" s="174" t="s">
        <v>297</v>
      </c>
      <c r="E114" s="175">
        <v>0.5</v>
      </c>
      <c r="F114" s="8" t="s">
        <v>422</v>
      </c>
    </row>
    <row r="115" spans="1:6" ht="16.5" customHeight="1" thickBot="1" x14ac:dyDescent="0.45">
      <c r="A115" s="176"/>
      <c r="B115" s="151"/>
      <c r="C115" s="152" t="s">
        <v>851</v>
      </c>
      <c r="D115" s="174" t="s">
        <v>112</v>
      </c>
      <c r="E115" s="175">
        <v>0.5</v>
      </c>
      <c r="F115" s="8" t="s">
        <v>246</v>
      </c>
    </row>
    <row r="116" spans="1:6" ht="16.5" customHeight="1" thickBot="1" x14ac:dyDescent="0.45">
      <c r="A116" s="176"/>
      <c r="B116" s="157" t="s">
        <v>762</v>
      </c>
      <c r="C116" s="158" t="s">
        <v>819</v>
      </c>
      <c r="D116" s="174" t="s">
        <v>297</v>
      </c>
      <c r="E116" s="175">
        <v>0.5</v>
      </c>
      <c r="F116" s="8"/>
    </row>
    <row r="117" spans="1:6" ht="16.5" customHeight="1" thickBot="1" x14ac:dyDescent="0.45">
      <c r="A117" s="176"/>
      <c r="B117" s="151"/>
      <c r="C117" s="152" t="s">
        <v>872</v>
      </c>
      <c r="D117" s="174" t="s">
        <v>112</v>
      </c>
      <c r="E117" s="175">
        <v>0.5</v>
      </c>
      <c r="F117" s="24"/>
    </row>
    <row r="118" spans="1:6" ht="16.5" customHeight="1" thickBot="1" x14ac:dyDescent="0.45">
      <c r="A118" s="176"/>
      <c r="B118" s="151"/>
      <c r="C118" s="152" t="s">
        <v>100</v>
      </c>
      <c r="D118" s="174" t="s">
        <v>112</v>
      </c>
      <c r="E118" s="175">
        <v>0.5</v>
      </c>
      <c r="F118" s="24"/>
    </row>
    <row r="119" spans="1:6" ht="16.5" customHeight="1" thickBot="1" x14ac:dyDescent="0.45">
      <c r="A119" s="176"/>
      <c r="B119" s="151"/>
      <c r="C119" s="152" t="s">
        <v>73</v>
      </c>
      <c r="D119" s="174" t="s">
        <v>112</v>
      </c>
      <c r="E119" s="175">
        <v>0.5</v>
      </c>
      <c r="F119" s="8" t="s">
        <v>72</v>
      </c>
    </row>
    <row r="120" spans="1:6" ht="16.5" customHeight="1" thickBot="1" x14ac:dyDescent="0.45">
      <c r="A120" s="176"/>
      <c r="B120" s="163"/>
      <c r="C120" s="164" t="s">
        <v>833</v>
      </c>
      <c r="D120" s="174" t="s">
        <v>318</v>
      </c>
      <c r="E120" s="175">
        <v>0.4</v>
      </c>
      <c r="F120" s="28"/>
    </row>
    <row r="121" spans="1:6" ht="16.5" customHeight="1" thickBot="1" x14ac:dyDescent="0.45">
      <c r="A121" s="176"/>
      <c r="B121" s="157" t="s">
        <v>762</v>
      </c>
      <c r="C121" s="158" t="s">
        <v>604</v>
      </c>
      <c r="D121" s="174" t="s">
        <v>297</v>
      </c>
      <c r="E121" s="175">
        <v>0.33333333333333331</v>
      </c>
      <c r="F121" s="8" t="s">
        <v>606</v>
      </c>
    </row>
    <row r="122" spans="1:6" ht="16.5" customHeight="1" thickBot="1" x14ac:dyDescent="0.45">
      <c r="A122" s="176"/>
      <c r="B122" s="157" t="s">
        <v>762</v>
      </c>
      <c r="C122" s="158" t="s">
        <v>800</v>
      </c>
      <c r="D122" s="174" t="s">
        <v>297</v>
      </c>
      <c r="E122" s="175">
        <v>0.33333333333333331</v>
      </c>
      <c r="F122" s="9" t="s">
        <v>480</v>
      </c>
    </row>
    <row r="123" spans="1:6" ht="16.5" customHeight="1" thickBot="1" x14ac:dyDescent="0.45">
      <c r="A123" s="176"/>
      <c r="B123" s="157"/>
      <c r="C123" s="158" t="s">
        <v>689</v>
      </c>
      <c r="D123" s="174" t="s">
        <v>297</v>
      </c>
      <c r="E123" s="175">
        <v>0.33333333333333331</v>
      </c>
      <c r="F123" s="8"/>
    </row>
    <row r="124" spans="1:6" ht="16.5" customHeight="1" thickBot="1" x14ac:dyDescent="0.45">
      <c r="A124" s="176"/>
      <c r="B124" s="151"/>
      <c r="C124" s="152" t="s">
        <v>838</v>
      </c>
      <c r="D124" s="174" t="s">
        <v>112</v>
      </c>
      <c r="E124" s="175">
        <v>0.33333333333333331</v>
      </c>
      <c r="F124" s="8" t="s">
        <v>309</v>
      </c>
    </row>
    <row r="125" spans="1:6" ht="16.5" customHeight="1" thickBot="1" x14ac:dyDescent="0.45">
      <c r="A125" s="176"/>
      <c r="B125" s="157"/>
      <c r="C125" s="158" t="s">
        <v>840</v>
      </c>
      <c r="D125" s="174" t="s">
        <v>297</v>
      </c>
      <c r="E125" s="175">
        <v>0.33333333333333331</v>
      </c>
      <c r="F125" s="28"/>
    </row>
    <row r="126" spans="1:6" ht="16.5" customHeight="1" thickBot="1" x14ac:dyDescent="0.45">
      <c r="A126" s="176"/>
      <c r="B126" s="157" t="s">
        <v>762</v>
      </c>
      <c r="C126" s="158" t="s">
        <v>814</v>
      </c>
      <c r="D126" s="174" t="s">
        <v>297</v>
      </c>
      <c r="E126" s="175">
        <v>0.33333333333333331</v>
      </c>
      <c r="F126" s="8"/>
    </row>
    <row r="127" spans="1:6" ht="16.5" customHeight="1" thickBot="1" x14ac:dyDescent="0.45">
      <c r="A127" s="176"/>
      <c r="B127" s="151"/>
      <c r="C127" s="152" t="s">
        <v>278</v>
      </c>
      <c r="D127" s="174" t="s">
        <v>112</v>
      </c>
      <c r="E127" s="175">
        <v>0.33333333333333331</v>
      </c>
      <c r="F127" s="8" t="s">
        <v>280</v>
      </c>
    </row>
    <row r="128" spans="1:6" ht="16.5" customHeight="1" thickBot="1" x14ac:dyDescent="0.45">
      <c r="A128" s="176"/>
      <c r="B128" s="157"/>
      <c r="C128" s="158" t="s">
        <v>832</v>
      </c>
      <c r="D128" s="174" t="s">
        <v>297</v>
      </c>
      <c r="E128" s="175">
        <v>0.33333333333333331</v>
      </c>
      <c r="F128" s="9"/>
    </row>
    <row r="129" spans="1:6" ht="16.5" customHeight="1" thickBot="1" x14ac:dyDescent="0.45">
      <c r="A129" s="176"/>
      <c r="B129" s="167" t="s">
        <v>762</v>
      </c>
      <c r="C129" s="168" t="s">
        <v>895</v>
      </c>
      <c r="D129" s="174" t="s">
        <v>111</v>
      </c>
      <c r="E129" s="175">
        <v>0.33333333333333331</v>
      </c>
      <c r="F129" s="24"/>
    </row>
    <row r="130" spans="1:6" ht="16.5" customHeight="1" thickBot="1" x14ac:dyDescent="0.45">
      <c r="A130" s="176"/>
      <c r="B130" s="157"/>
      <c r="C130" s="158" t="s">
        <v>820</v>
      </c>
      <c r="D130" s="174" t="s">
        <v>297</v>
      </c>
      <c r="E130" s="175">
        <v>0.33333333333333331</v>
      </c>
      <c r="F130" s="24"/>
    </row>
    <row r="131" spans="1:6" ht="16.5" customHeight="1" thickBot="1" x14ac:dyDescent="0.45">
      <c r="A131" s="176"/>
      <c r="B131" s="157" t="s">
        <v>762</v>
      </c>
      <c r="C131" s="158" t="s">
        <v>822</v>
      </c>
      <c r="D131" s="174" t="s">
        <v>297</v>
      </c>
      <c r="E131" s="175">
        <v>0.33333333333333331</v>
      </c>
      <c r="F131" s="28"/>
    </row>
    <row r="132" spans="1:6" ht="16.5" customHeight="1" thickBot="1" x14ac:dyDescent="0.45">
      <c r="A132" s="176"/>
      <c r="B132" s="157"/>
      <c r="C132" s="158" t="s">
        <v>825</v>
      </c>
      <c r="D132" s="174" t="s">
        <v>297</v>
      </c>
      <c r="E132" s="175">
        <v>0.33333333333333331</v>
      </c>
      <c r="F132" s="8" t="s">
        <v>378</v>
      </c>
    </row>
    <row r="133" spans="1:6" ht="16.5" customHeight="1" thickBot="1" x14ac:dyDescent="0.45">
      <c r="A133" s="176"/>
      <c r="B133" s="151"/>
      <c r="C133" s="152" t="s">
        <v>877</v>
      </c>
      <c r="D133" s="174" t="s">
        <v>112</v>
      </c>
      <c r="E133" s="175">
        <v>0.33333333333333331</v>
      </c>
      <c r="F133" s="24" t="s">
        <v>133</v>
      </c>
    </row>
    <row r="134" spans="1:6" ht="16.5" customHeight="1" thickBot="1" x14ac:dyDescent="0.45">
      <c r="A134" s="176"/>
      <c r="B134" s="151"/>
      <c r="C134" s="152" t="s">
        <v>879</v>
      </c>
      <c r="D134" s="174" t="s">
        <v>112</v>
      </c>
      <c r="E134" s="175">
        <v>0.33333333333333331</v>
      </c>
      <c r="F134" s="28"/>
    </row>
    <row r="135" spans="1:6" ht="16.5" customHeight="1" thickBot="1" x14ac:dyDescent="0.45">
      <c r="A135" s="176"/>
      <c r="B135" s="157"/>
      <c r="C135" s="158" t="s">
        <v>797</v>
      </c>
      <c r="D135" s="174" t="s">
        <v>297</v>
      </c>
      <c r="E135" s="175">
        <v>0.25</v>
      </c>
      <c r="F135" s="8"/>
    </row>
    <row r="136" spans="1:6" ht="16.5" customHeight="1" thickBot="1" x14ac:dyDescent="0.45">
      <c r="A136" s="176"/>
      <c r="B136" s="151"/>
      <c r="C136" s="152" t="s">
        <v>124</v>
      </c>
      <c r="D136" s="174" t="s">
        <v>112</v>
      </c>
      <c r="E136" s="175">
        <v>0.25</v>
      </c>
      <c r="F136" s="24"/>
    </row>
    <row r="137" spans="1:6" ht="16.5" customHeight="1" thickBot="1" x14ac:dyDescent="0.45">
      <c r="A137" s="176"/>
      <c r="B137" s="165"/>
      <c r="C137" s="166" t="s">
        <v>775</v>
      </c>
      <c r="D137" s="174" t="s">
        <v>607</v>
      </c>
      <c r="E137" s="175">
        <v>0.25</v>
      </c>
      <c r="F137" s="28"/>
    </row>
    <row r="138" spans="1:6" ht="16.5" customHeight="1" thickBot="1" x14ac:dyDescent="0.45">
      <c r="A138" s="176"/>
      <c r="B138" s="151"/>
      <c r="C138" s="152" t="s">
        <v>884</v>
      </c>
      <c r="D138" s="174" t="s">
        <v>112</v>
      </c>
      <c r="E138" s="175">
        <v>0.25</v>
      </c>
      <c r="F138" s="8"/>
    </row>
    <row r="139" spans="1:6" ht="16.5" customHeight="1" thickBot="1" x14ac:dyDescent="0.45">
      <c r="A139" s="176"/>
      <c r="B139" s="157" t="s">
        <v>762</v>
      </c>
      <c r="C139" s="158" t="s">
        <v>786</v>
      </c>
      <c r="D139" s="174" t="s">
        <v>297</v>
      </c>
      <c r="E139" s="175">
        <v>0</v>
      </c>
      <c r="F139" s="9"/>
    </row>
    <row r="140" spans="1:6" ht="16.5" customHeight="1" thickBot="1" x14ac:dyDescent="0.45">
      <c r="A140" s="176"/>
      <c r="B140" s="157" t="s">
        <v>762</v>
      </c>
      <c r="C140" s="158" t="s">
        <v>550</v>
      </c>
      <c r="D140" s="174" t="s">
        <v>297</v>
      </c>
      <c r="E140" s="175">
        <v>0</v>
      </c>
      <c r="F140" s="9"/>
    </row>
    <row r="141" spans="1:6" ht="16.5" customHeight="1" thickBot="1" x14ac:dyDescent="0.45">
      <c r="A141" s="176"/>
      <c r="B141" s="165"/>
      <c r="C141" s="166" t="s">
        <v>757</v>
      </c>
      <c r="D141" s="174" t="s">
        <v>607</v>
      </c>
      <c r="E141" s="175">
        <v>0</v>
      </c>
      <c r="F141" s="8"/>
    </row>
    <row r="142" spans="1:6" ht="16.5" customHeight="1" thickBot="1" x14ac:dyDescent="0.45">
      <c r="A142" s="176"/>
      <c r="B142" s="157" t="s">
        <v>762</v>
      </c>
      <c r="C142" s="158" t="s">
        <v>792</v>
      </c>
      <c r="D142" s="174" t="s">
        <v>297</v>
      </c>
      <c r="E142" s="175">
        <v>0</v>
      </c>
      <c r="F142" s="24"/>
    </row>
    <row r="143" spans="1:6" ht="16.5" customHeight="1" thickBot="1" x14ac:dyDescent="0.45">
      <c r="A143" s="176"/>
      <c r="B143" s="157" t="s">
        <v>762</v>
      </c>
      <c r="C143" s="158" t="s">
        <v>793</v>
      </c>
      <c r="D143" s="174" t="s">
        <v>297</v>
      </c>
      <c r="E143" s="175">
        <v>0</v>
      </c>
      <c r="F143" s="8"/>
    </row>
    <row r="144" spans="1:6" ht="16.5" customHeight="1" thickBot="1" x14ac:dyDescent="0.45">
      <c r="A144" s="176"/>
      <c r="B144" s="157" t="s">
        <v>762</v>
      </c>
      <c r="C144" s="158" t="s">
        <v>795</v>
      </c>
      <c r="D144" s="174" t="s">
        <v>297</v>
      </c>
      <c r="E144" s="175">
        <v>0</v>
      </c>
      <c r="F144" s="8"/>
    </row>
    <row r="145" spans="1:6" ht="17" customHeight="1" thickBot="1" x14ac:dyDescent="0.45">
      <c r="A145" s="176"/>
      <c r="B145" s="157" t="s">
        <v>802</v>
      </c>
      <c r="C145" s="158" t="s">
        <v>693</v>
      </c>
      <c r="D145" s="174" t="s">
        <v>297</v>
      </c>
      <c r="E145" s="175">
        <v>0</v>
      </c>
      <c r="F145" s="9"/>
    </row>
    <row r="146" spans="1:6" ht="16.5" customHeight="1" thickBot="1" x14ac:dyDescent="0.45">
      <c r="A146" s="176"/>
      <c r="B146" s="157" t="s">
        <v>762</v>
      </c>
      <c r="C146" s="158" t="s">
        <v>807</v>
      </c>
      <c r="D146" s="174" t="s">
        <v>297</v>
      </c>
      <c r="E146" s="175">
        <v>0</v>
      </c>
      <c r="F146" s="24" t="s">
        <v>435</v>
      </c>
    </row>
    <row r="147" spans="1:6" ht="16.5" customHeight="1" thickBot="1" x14ac:dyDescent="0.45">
      <c r="A147" s="176"/>
      <c r="B147" s="157"/>
      <c r="C147" s="158" t="s">
        <v>810</v>
      </c>
      <c r="D147" s="174" t="s">
        <v>297</v>
      </c>
      <c r="E147" s="175">
        <v>0</v>
      </c>
      <c r="F147" s="28" t="s">
        <v>437</v>
      </c>
    </row>
    <row r="148" spans="1:6" ht="16.5" customHeight="1" thickBot="1" x14ac:dyDescent="0.45">
      <c r="A148" s="176"/>
      <c r="B148" s="157" t="s">
        <v>762</v>
      </c>
      <c r="C148" s="158" t="s">
        <v>415</v>
      </c>
      <c r="D148" s="174" t="s">
        <v>297</v>
      </c>
      <c r="E148" s="175">
        <v>0</v>
      </c>
      <c r="F148" s="28" t="s">
        <v>419</v>
      </c>
    </row>
    <row r="149" spans="1:6" ht="16.5" customHeight="1" thickBot="1" x14ac:dyDescent="0.45">
      <c r="A149" s="176"/>
      <c r="B149" s="165"/>
      <c r="C149" s="166" t="s">
        <v>765</v>
      </c>
      <c r="D149" s="174" t="s">
        <v>607</v>
      </c>
      <c r="E149" s="175">
        <v>0</v>
      </c>
      <c r="F149" s="52"/>
    </row>
    <row r="150" spans="1:6" ht="16.5" customHeight="1" thickBot="1" x14ac:dyDescent="0.45">
      <c r="A150" s="176"/>
      <c r="B150" s="165" t="s">
        <v>762</v>
      </c>
      <c r="C150" s="166" t="s">
        <v>767</v>
      </c>
      <c r="D150" s="174" t="s">
        <v>607</v>
      </c>
      <c r="E150" s="175">
        <v>0</v>
      </c>
      <c r="F150" s="50"/>
    </row>
    <row r="151" spans="1:6" ht="16.5" customHeight="1" thickBot="1" x14ac:dyDescent="0.45">
      <c r="A151" s="176"/>
      <c r="B151" s="165"/>
      <c r="C151" s="166" t="s">
        <v>769</v>
      </c>
      <c r="D151" s="174" t="s">
        <v>607</v>
      </c>
      <c r="E151" s="175">
        <v>0</v>
      </c>
      <c r="F151" s="57"/>
    </row>
    <row r="152" spans="1:6" ht="16.5" customHeight="1" thickBot="1" x14ac:dyDescent="0.45">
      <c r="A152" s="176"/>
      <c r="B152" s="163"/>
      <c r="C152" s="164" t="s">
        <v>829</v>
      </c>
      <c r="D152" s="174" t="s">
        <v>319</v>
      </c>
      <c r="E152" s="175">
        <v>0</v>
      </c>
      <c r="F152" s="9"/>
    </row>
    <row r="153" spans="1:6" ht="16.5" customHeight="1" thickBot="1" x14ac:dyDescent="0.45">
      <c r="A153" s="176"/>
      <c r="B153" s="151"/>
      <c r="C153" s="152" t="s">
        <v>288</v>
      </c>
      <c r="D153" s="174" t="s">
        <v>112</v>
      </c>
      <c r="E153" s="175">
        <v>0</v>
      </c>
      <c r="F153" s="28" t="s">
        <v>290</v>
      </c>
    </row>
    <row r="154" spans="1:6" ht="16.5" customHeight="1" thickBot="1" x14ac:dyDescent="0.45">
      <c r="A154" s="176"/>
      <c r="B154" s="151"/>
      <c r="C154" s="152" t="s">
        <v>285</v>
      </c>
      <c r="D154" s="174" t="s">
        <v>112</v>
      </c>
      <c r="E154" s="175">
        <v>0</v>
      </c>
      <c r="F154" s="24" t="s">
        <v>287</v>
      </c>
    </row>
    <row r="155" spans="1:6" ht="16.5" customHeight="1" thickBot="1" x14ac:dyDescent="0.45">
      <c r="A155" s="176"/>
      <c r="B155" s="151"/>
      <c r="C155" s="152" t="s">
        <v>845</v>
      </c>
      <c r="D155" s="174" t="s">
        <v>112</v>
      </c>
      <c r="E155" s="175">
        <v>0</v>
      </c>
      <c r="F155" s="8" t="s">
        <v>272</v>
      </c>
    </row>
    <row r="156" spans="1:6" ht="16.5" customHeight="1" thickBot="1" x14ac:dyDescent="0.45">
      <c r="A156" s="176"/>
      <c r="B156" s="165"/>
      <c r="C156" s="166" t="s">
        <v>648</v>
      </c>
      <c r="D156" s="174" t="s">
        <v>607</v>
      </c>
      <c r="E156" s="175">
        <v>0</v>
      </c>
      <c r="F156" s="57"/>
    </row>
    <row r="157" spans="1:6" ht="16.5" customHeight="1" thickBot="1" x14ac:dyDescent="0.45">
      <c r="A157" s="176"/>
      <c r="B157" s="151"/>
      <c r="C157" s="152" t="s">
        <v>846</v>
      </c>
      <c r="D157" s="174" t="s">
        <v>112</v>
      </c>
      <c r="E157" s="175">
        <v>0</v>
      </c>
      <c r="F157" s="8" t="s">
        <v>270</v>
      </c>
    </row>
    <row r="158" spans="1:6" ht="16.5" customHeight="1" thickBot="1" x14ac:dyDescent="0.45">
      <c r="A158" s="176"/>
      <c r="B158" s="151"/>
      <c r="C158" s="152" t="s">
        <v>265</v>
      </c>
      <c r="D158" s="174" t="s">
        <v>112</v>
      </c>
      <c r="E158" s="175">
        <v>0</v>
      </c>
      <c r="F158" s="8"/>
    </row>
    <row r="159" spans="1:6" ht="16.5" customHeight="1" thickBot="1" x14ac:dyDescent="0.45">
      <c r="A159" s="176"/>
      <c r="B159" s="151"/>
      <c r="C159" s="152" t="s">
        <v>848</v>
      </c>
      <c r="D159" s="174" t="s">
        <v>112</v>
      </c>
      <c r="E159" s="175">
        <v>0</v>
      </c>
      <c r="F159" s="28" t="s">
        <v>258</v>
      </c>
    </row>
    <row r="160" spans="1:6" ht="16.5" customHeight="1" thickBot="1" x14ac:dyDescent="0.45">
      <c r="A160" s="176"/>
      <c r="B160" s="151"/>
      <c r="C160" s="152" t="s">
        <v>249</v>
      </c>
      <c r="D160" s="174" t="s">
        <v>112</v>
      </c>
      <c r="E160" s="175">
        <v>0</v>
      </c>
      <c r="F160" s="8" t="s">
        <v>251</v>
      </c>
    </row>
    <row r="161" spans="1:6" ht="16.5" customHeight="1" thickBot="1" x14ac:dyDescent="0.45">
      <c r="A161" s="176"/>
      <c r="B161" s="151"/>
      <c r="C161" s="152" t="s">
        <v>850</v>
      </c>
      <c r="D161" s="174" t="s">
        <v>112</v>
      </c>
      <c r="E161" s="175">
        <v>0</v>
      </c>
      <c r="F161" s="28" t="s">
        <v>248</v>
      </c>
    </row>
    <row r="162" spans="1:6" ht="16.5" customHeight="1" thickBot="1" x14ac:dyDescent="0.45">
      <c r="A162" s="176"/>
      <c r="B162" s="157" t="s">
        <v>762</v>
      </c>
      <c r="C162" s="158" t="s">
        <v>821</v>
      </c>
      <c r="D162" s="174" t="s">
        <v>297</v>
      </c>
      <c r="E162" s="175">
        <v>0</v>
      </c>
      <c r="F162" s="9"/>
    </row>
    <row r="163" spans="1:6" ht="16.5" customHeight="1" thickBot="1" x14ac:dyDescent="0.45">
      <c r="A163" s="176"/>
      <c r="B163" s="157" t="s">
        <v>762</v>
      </c>
      <c r="C163" s="158" t="s">
        <v>369</v>
      </c>
      <c r="D163" s="174" t="s">
        <v>297</v>
      </c>
      <c r="E163" s="175">
        <v>0</v>
      </c>
      <c r="F163" s="28"/>
    </row>
    <row r="164" spans="1:6" ht="16.5" customHeight="1" thickBot="1" x14ac:dyDescent="0.45">
      <c r="A164" s="176"/>
      <c r="B164" s="165"/>
      <c r="C164" s="166" t="s">
        <v>770</v>
      </c>
      <c r="D164" s="174" t="s">
        <v>607</v>
      </c>
      <c r="E164" s="175">
        <v>0</v>
      </c>
      <c r="F164" s="52"/>
    </row>
    <row r="165" spans="1:6" ht="16.5" customHeight="1" thickBot="1" x14ac:dyDescent="0.45">
      <c r="A165" s="176"/>
      <c r="B165" s="151"/>
      <c r="C165" s="152" t="s">
        <v>853</v>
      </c>
      <c r="D165" s="174" t="s">
        <v>112</v>
      </c>
      <c r="E165" s="175">
        <v>0</v>
      </c>
      <c r="F165" s="28" t="s">
        <v>240</v>
      </c>
    </row>
    <row r="166" spans="1:6" ht="16.5" customHeight="1" thickBot="1" x14ac:dyDescent="0.45">
      <c r="A166" s="176"/>
      <c r="B166" s="151"/>
      <c r="C166" s="152" t="s">
        <v>854</v>
      </c>
      <c r="D166" s="174" t="s">
        <v>112</v>
      </c>
      <c r="E166" s="175">
        <v>0</v>
      </c>
      <c r="F166" s="9" t="s">
        <v>237</v>
      </c>
    </row>
    <row r="167" spans="1:6" ht="16.5" customHeight="1" thickBot="1" x14ac:dyDescent="0.45">
      <c r="A167" s="176"/>
      <c r="B167" s="151"/>
      <c r="C167" s="152" t="s">
        <v>855</v>
      </c>
      <c r="D167" s="174" t="s">
        <v>112</v>
      </c>
      <c r="E167" s="175">
        <v>0</v>
      </c>
      <c r="F167" s="24" t="s">
        <v>230</v>
      </c>
    </row>
    <row r="168" spans="1:6" ht="16.5" customHeight="1" thickBot="1" x14ac:dyDescent="0.45">
      <c r="A168" s="176"/>
      <c r="B168" s="151"/>
      <c r="C168" s="152" t="s">
        <v>856</v>
      </c>
      <c r="D168" s="174" t="s">
        <v>112</v>
      </c>
      <c r="E168" s="175">
        <v>0</v>
      </c>
      <c r="F168" s="8" t="s">
        <v>228</v>
      </c>
    </row>
    <row r="169" spans="1:6" ht="16.5" customHeight="1" thickBot="1" x14ac:dyDescent="0.45">
      <c r="A169" s="176"/>
      <c r="B169" s="151"/>
      <c r="C169" s="152" t="s">
        <v>861</v>
      </c>
      <c r="D169" s="174" t="s">
        <v>112</v>
      </c>
      <c r="E169" s="175">
        <v>0</v>
      </c>
      <c r="F169" s="18" t="s">
        <v>205</v>
      </c>
    </row>
    <row r="170" spans="1:6" ht="16.5" customHeight="1" thickBot="1" x14ac:dyDescent="0.45">
      <c r="A170" s="176"/>
      <c r="B170" s="151"/>
      <c r="C170" s="152" t="s">
        <v>202</v>
      </c>
      <c r="D170" s="174" t="s">
        <v>112</v>
      </c>
      <c r="E170" s="175">
        <v>0</v>
      </c>
      <c r="F170" s="24"/>
    </row>
    <row r="171" spans="1:6" ht="16.5" customHeight="1" thickBot="1" x14ac:dyDescent="0.45">
      <c r="A171" s="176"/>
      <c r="B171" s="151" t="s">
        <v>762</v>
      </c>
      <c r="C171" s="152" t="s">
        <v>864</v>
      </c>
      <c r="D171" s="174" t="s">
        <v>112</v>
      </c>
      <c r="E171" s="175">
        <v>0</v>
      </c>
      <c r="F171" s="24" t="s">
        <v>187</v>
      </c>
    </row>
    <row r="172" spans="1:6" ht="16.5" customHeight="1" thickBot="1" x14ac:dyDescent="0.45">
      <c r="A172" s="176"/>
      <c r="B172" s="151"/>
      <c r="C172" s="152" t="s">
        <v>167</v>
      </c>
      <c r="D172" s="174" t="s">
        <v>112</v>
      </c>
      <c r="E172" s="175">
        <v>0</v>
      </c>
      <c r="F172" s="8" t="s">
        <v>169</v>
      </c>
    </row>
    <row r="173" spans="1:6" ht="16.5" customHeight="1" thickBot="1" x14ac:dyDescent="0.45">
      <c r="A173" s="176"/>
      <c r="B173" s="151"/>
      <c r="C173" s="152" t="s">
        <v>869</v>
      </c>
      <c r="D173" s="174" t="s">
        <v>112</v>
      </c>
      <c r="E173" s="175">
        <v>0</v>
      </c>
      <c r="F173" s="8" t="s">
        <v>166</v>
      </c>
    </row>
    <row r="174" spans="1:6" ht="16.5" customHeight="1" thickBot="1" x14ac:dyDescent="0.45">
      <c r="A174" s="176"/>
      <c r="B174" s="151"/>
      <c r="C174" s="152" t="s">
        <v>870</v>
      </c>
      <c r="D174" s="174" t="s">
        <v>112</v>
      </c>
      <c r="E174" s="175">
        <v>0</v>
      </c>
      <c r="F174" s="9" t="s">
        <v>163</v>
      </c>
    </row>
    <row r="175" spans="1:6" ht="16.5" customHeight="1" thickBot="1" x14ac:dyDescent="0.45">
      <c r="A175" s="176"/>
      <c r="B175" s="165"/>
      <c r="C175" s="166" t="s">
        <v>771</v>
      </c>
      <c r="D175" s="174" t="s">
        <v>607</v>
      </c>
      <c r="E175" s="175">
        <v>0</v>
      </c>
      <c r="F175" s="8"/>
    </row>
    <row r="176" spans="1:6" ht="16.5" customHeight="1" thickBot="1" x14ac:dyDescent="0.45">
      <c r="A176" s="176"/>
      <c r="B176" s="163"/>
      <c r="C176" s="164" t="s">
        <v>835</v>
      </c>
      <c r="D176" s="174" t="s">
        <v>318</v>
      </c>
      <c r="E176" s="175">
        <v>0</v>
      </c>
      <c r="F176" s="8"/>
    </row>
    <row r="177" spans="1:6" ht="16.5" customHeight="1" thickBot="1" x14ac:dyDescent="0.45">
      <c r="A177" s="176"/>
      <c r="B177" s="163"/>
      <c r="C177" s="164" t="s">
        <v>322</v>
      </c>
      <c r="D177" s="174" t="s">
        <v>319</v>
      </c>
      <c r="E177" s="175">
        <v>0</v>
      </c>
      <c r="F177" s="8"/>
    </row>
    <row r="178" spans="1:6" ht="16.5" customHeight="1" thickBot="1" x14ac:dyDescent="0.45">
      <c r="A178" s="176"/>
      <c r="B178" s="151"/>
      <c r="C178" s="152" t="s">
        <v>113</v>
      </c>
      <c r="D178" s="174" t="s">
        <v>112</v>
      </c>
      <c r="E178" s="175">
        <v>0</v>
      </c>
      <c r="F178" s="28"/>
    </row>
    <row r="179" spans="1:6" ht="16.5" customHeight="1" thickBot="1" x14ac:dyDescent="0.45">
      <c r="A179" s="176"/>
      <c r="B179" s="151"/>
      <c r="C179" s="152" t="s">
        <v>880</v>
      </c>
      <c r="D179" s="174" t="s">
        <v>112</v>
      </c>
      <c r="E179" s="175">
        <v>0</v>
      </c>
      <c r="F179" s="24"/>
    </row>
    <row r="180" spans="1:6" ht="16.5" customHeight="1" thickBot="1" x14ac:dyDescent="0.45">
      <c r="A180" s="176"/>
      <c r="B180" s="151"/>
      <c r="C180" s="152" t="s">
        <v>883</v>
      </c>
      <c r="D180" s="174" t="s">
        <v>112</v>
      </c>
      <c r="E180" s="175">
        <v>0</v>
      </c>
      <c r="F180" s="24"/>
    </row>
    <row r="181" spans="1:6" ht="16.5" customHeight="1" thickBot="1" x14ac:dyDescent="0.45">
      <c r="A181" s="176"/>
      <c r="B181" s="165"/>
      <c r="C181" s="166" t="s">
        <v>774</v>
      </c>
      <c r="D181" s="174" t="s">
        <v>607</v>
      </c>
      <c r="E181" s="175">
        <v>0</v>
      </c>
      <c r="F181" s="8"/>
    </row>
    <row r="182" spans="1:6" ht="16.5" customHeight="1" thickBot="1" x14ac:dyDescent="0.45">
      <c r="A182" s="176"/>
      <c r="B182" s="165" t="s">
        <v>762</v>
      </c>
      <c r="C182" s="166" t="s">
        <v>684</v>
      </c>
      <c r="D182" s="174" t="s">
        <v>607</v>
      </c>
      <c r="E182" s="175">
        <v>0</v>
      </c>
      <c r="F182" s="38"/>
    </row>
    <row r="183" spans="1:6" ht="16.5" customHeight="1" thickBot="1" x14ac:dyDescent="0.45">
      <c r="A183" s="249"/>
      <c r="B183" s="240"/>
      <c r="C183" s="246" t="s">
        <v>928</v>
      </c>
      <c r="D183" s="237" t="s">
        <v>112</v>
      </c>
      <c r="E183" s="183">
        <v>0</v>
      </c>
      <c r="F183" s="236"/>
    </row>
    <row r="184" spans="1:6" ht="16.5" customHeight="1" thickBot="1" x14ac:dyDescent="0.45">
      <c r="A184" s="176"/>
      <c r="B184" s="165" t="s">
        <v>762</v>
      </c>
      <c r="C184" s="166" t="s">
        <v>777</v>
      </c>
      <c r="D184" s="174" t="s">
        <v>607</v>
      </c>
      <c r="E184" s="175">
        <v>0</v>
      </c>
      <c r="F184" s="28"/>
    </row>
    <row r="185" spans="1:6" ht="16.5" customHeight="1" thickBot="1" x14ac:dyDescent="0.45">
      <c r="A185" s="176"/>
      <c r="B185" s="157"/>
      <c r="C185" s="158" t="s">
        <v>827</v>
      </c>
      <c r="D185" s="174" t="s">
        <v>297</v>
      </c>
      <c r="E185" s="175">
        <v>0</v>
      </c>
      <c r="F185" s="9" t="s">
        <v>364</v>
      </c>
    </row>
    <row r="186" spans="1:6" ht="16.5" customHeight="1" thickBot="1" x14ac:dyDescent="0.45">
      <c r="A186" s="176"/>
      <c r="B186" s="155" t="s">
        <v>762</v>
      </c>
      <c r="C186" s="152" t="s">
        <v>89</v>
      </c>
      <c r="D186" s="174" t="s">
        <v>112</v>
      </c>
      <c r="E186" s="175">
        <v>0</v>
      </c>
      <c r="F186" s="24"/>
    </row>
    <row r="187" spans="1:6" ht="16.5" customHeight="1" thickBot="1" x14ac:dyDescent="0.45">
      <c r="A187" s="176"/>
      <c r="B187" s="167" t="s">
        <v>762</v>
      </c>
      <c r="C187" s="168" t="s">
        <v>5</v>
      </c>
      <c r="D187" s="174" t="s">
        <v>111</v>
      </c>
      <c r="E187" s="175">
        <v>0</v>
      </c>
      <c r="F187" s="28"/>
    </row>
    <row r="188" spans="1:6" ht="16.5" customHeight="1" x14ac:dyDescent="0.4">
      <c r="A188" s="176"/>
      <c r="B188" s="245" t="s">
        <v>762</v>
      </c>
      <c r="C188" s="248" t="s">
        <v>837</v>
      </c>
      <c r="D188" s="233" t="s">
        <v>318</v>
      </c>
      <c r="E188" s="234">
        <v>0</v>
      </c>
      <c r="F188" s="235"/>
    </row>
    <row r="189" spans="1:6" ht="16.5" customHeight="1" x14ac:dyDescent="0.4">
      <c r="A189" s="176"/>
      <c r="B189" s="244" t="s">
        <v>762</v>
      </c>
      <c r="C189" s="247" t="s">
        <v>781</v>
      </c>
      <c r="D189" s="174" t="s">
        <v>607</v>
      </c>
      <c r="E189" s="175">
        <v>0</v>
      </c>
      <c r="F189" s="9"/>
    </row>
    <row r="190" spans="1:6" ht="16.5" customHeight="1" x14ac:dyDescent="0.4">
      <c r="A190" s="176"/>
      <c r="B190" s="244" t="s">
        <v>762</v>
      </c>
      <c r="C190" s="247" t="s">
        <v>608</v>
      </c>
      <c r="D190" s="174" t="s">
        <v>607</v>
      </c>
      <c r="E190" s="175">
        <v>0</v>
      </c>
      <c r="F190" s="8" t="s">
        <v>610</v>
      </c>
    </row>
  </sheetData>
  <sortState xmlns:xlrd2="http://schemas.microsoft.com/office/spreadsheetml/2017/richdata2" ref="A2:F190">
    <sortCondition descending="1" ref="E2:E190"/>
    <sortCondition ref="C2:C190"/>
  </sortState>
  <hyperlinks>
    <hyperlink ref="F169" r:id="rId1" display="http://weatherspark.com/" xr:uid="{8E39732C-36BA-4AFC-A942-03F1BE8F857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50E95-FC46-41D7-A843-4DD7A3D4AA48}">
  <dimension ref="A1:W785"/>
  <sheetViews>
    <sheetView zoomScale="70" zoomScaleNormal="70" workbookViewId="0">
      <pane ySplit="1" topLeftCell="A776" activePane="bottomLeft" state="frozen"/>
      <selection pane="bottomLeft" activeCell="C778" sqref="C778:V785"/>
    </sheetView>
  </sheetViews>
  <sheetFormatPr defaultRowHeight="33" customHeight="1" x14ac:dyDescent="0.35"/>
  <cols>
    <col min="1" max="1" width="22.6328125" style="46" customWidth="1"/>
    <col min="2" max="2" width="30.90625" style="46" customWidth="1"/>
    <col min="3" max="3" width="15.453125" style="46" customWidth="1"/>
    <col min="4" max="4" width="18.08984375" style="46" customWidth="1"/>
    <col min="5" max="5" width="7.36328125" style="46" customWidth="1"/>
    <col min="6" max="6" width="33.81640625" style="46" customWidth="1"/>
    <col min="7" max="8" width="8.7265625" style="68" customWidth="1"/>
    <col min="9" max="11" width="8.7265625" style="69" customWidth="1"/>
    <col min="12" max="12" width="11.90625" style="69" bestFit="1" customWidth="1"/>
    <col min="13" max="13" width="8.7265625" style="70"/>
    <col min="14" max="16" width="8.7265625" style="68" customWidth="1"/>
    <col min="17" max="17" width="8.7265625" style="46" customWidth="1"/>
    <col min="18" max="18" width="13.90625" style="46" customWidth="1"/>
    <col min="19" max="21" width="8.7265625" style="46" customWidth="1"/>
    <col min="22" max="22" width="187.453125" style="46" customWidth="1"/>
    <col min="23" max="23" width="47.453125" style="46" customWidth="1"/>
    <col min="24" max="16384" width="8.7265625" style="46"/>
  </cols>
  <sheetData>
    <row r="1" spans="1:23" s="136" customFormat="1" ht="33" customHeight="1" thickBot="1" x14ac:dyDescent="0.4">
      <c r="A1" s="135" t="s">
        <v>904</v>
      </c>
      <c r="B1" s="135" t="s">
        <v>903</v>
      </c>
      <c r="C1" s="42" t="s">
        <v>701</v>
      </c>
      <c r="D1" s="42" t="s">
        <v>700</v>
      </c>
      <c r="E1" s="42"/>
      <c r="F1" s="42" t="s">
        <v>699</v>
      </c>
      <c r="G1" s="43" t="s">
        <v>703</v>
      </c>
      <c r="H1" s="44" t="s">
        <v>711</v>
      </c>
      <c r="I1" s="43" t="s">
        <v>704</v>
      </c>
      <c r="J1" s="43" t="s">
        <v>715</v>
      </c>
      <c r="K1" s="43" t="s">
        <v>712</v>
      </c>
      <c r="L1" s="43" t="s">
        <v>716</v>
      </c>
      <c r="M1" s="44" t="s">
        <v>705</v>
      </c>
      <c r="N1" s="44" t="s">
        <v>706</v>
      </c>
      <c r="O1" s="44" t="s">
        <v>713</v>
      </c>
      <c r="P1" s="44" t="s">
        <v>718</v>
      </c>
      <c r="Q1" s="43" t="s">
        <v>702</v>
      </c>
      <c r="R1" s="45" t="s">
        <v>707</v>
      </c>
      <c r="S1" s="43" t="s">
        <v>708</v>
      </c>
      <c r="T1" s="43" t="s">
        <v>714</v>
      </c>
      <c r="U1" s="43" t="s">
        <v>717</v>
      </c>
      <c r="V1" s="43" t="s">
        <v>698</v>
      </c>
      <c r="W1" s="136" t="s">
        <v>910</v>
      </c>
    </row>
    <row r="2" spans="1:23" ht="33" customHeight="1" thickBot="1" x14ac:dyDescent="0.4">
      <c r="A2" s="110"/>
      <c r="B2" s="111" t="s">
        <v>313</v>
      </c>
      <c r="C2" s="47" t="s">
        <v>112</v>
      </c>
      <c r="D2" s="47" t="s">
        <v>313</v>
      </c>
      <c r="E2" s="20">
        <v>45731.399004629631</v>
      </c>
      <c r="F2" s="21" t="s">
        <v>93</v>
      </c>
      <c r="G2" s="24" t="s">
        <v>20</v>
      </c>
      <c r="H2" s="25">
        <v>0</v>
      </c>
      <c r="I2" s="80">
        <v>32</v>
      </c>
      <c r="J2" s="24"/>
      <c r="K2" s="24">
        <v>0</v>
      </c>
      <c r="L2" s="24">
        <f>AVERAGE(K2)</f>
        <v>0</v>
      </c>
      <c r="M2" s="25">
        <v>46.106499999999997</v>
      </c>
      <c r="N2" s="80">
        <v>115</v>
      </c>
      <c r="O2" s="25"/>
      <c r="P2" s="25">
        <v>3</v>
      </c>
      <c r="Q2" s="24" t="s">
        <v>21</v>
      </c>
      <c r="R2" s="80">
        <v>9.9212651999999988</v>
      </c>
      <c r="S2" s="24">
        <v>252</v>
      </c>
      <c r="T2" s="24"/>
      <c r="U2" s="24"/>
      <c r="V2" s="24" t="s">
        <v>315</v>
      </c>
      <c r="W2" s="122" t="s">
        <v>759</v>
      </c>
    </row>
    <row r="3" spans="1:23" ht="33" customHeight="1" thickBot="1" x14ac:dyDescent="0.4">
      <c r="A3" s="110"/>
      <c r="B3" s="111"/>
      <c r="C3" s="47" t="s">
        <v>112</v>
      </c>
      <c r="D3" s="47" t="s">
        <v>313</v>
      </c>
      <c r="E3" s="20">
        <v>45710.309374999997</v>
      </c>
      <c r="F3" s="21" t="s">
        <v>61</v>
      </c>
      <c r="G3" s="24" t="s">
        <v>20</v>
      </c>
      <c r="H3" s="25">
        <v>-6.6660000000000004</v>
      </c>
      <c r="I3" s="80">
        <v>20</v>
      </c>
      <c r="J3" s="24"/>
      <c r="K3" s="24">
        <v>2</v>
      </c>
      <c r="L3" s="24">
        <v>2</v>
      </c>
      <c r="M3" s="25">
        <v>46.106499999999997</v>
      </c>
      <c r="N3" s="80">
        <v>115</v>
      </c>
      <c r="O3" s="25"/>
      <c r="P3" s="25">
        <v>3</v>
      </c>
      <c r="Q3" s="24" t="s">
        <v>27</v>
      </c>
      <c r="R3" s="80">
        <v>11.299218699999999</v>
      </c>
      <c r="S3" s="24">
        <v>287</v>
      </c>
      <c r="T3" s="24"/>
      <c r="U3" s="24"/>
      <c r="V3" s="24" t="s">
        <v>314</v>
      </c>
      <c r="W3" s="123" t="s">
        <v>761</v>
      </c>
    </row>
    <row r="4" spans="1:23" ht="33" customHeight="1" thickBot="1" x14ac:dyDescent="0.4">
      <c r="A4" s="110"/>
      <c r="B4" s="111"/>
      <c r="C4" s="47" t="s">
        <v>112</v>
      </c>
      <c r="D4" s="47" t="s">
        <v>313</v>
      </c>
      <c r="E4" s="20">
        <v>45731.403182870374</v>
      </c>
      <c r="F4" s="21" t="s">
        <v>316</v>
      </c>
      <c r="G4" s="24" t="s">
        <v>20</v>
      </c>
      <c r="H4" s="25">
        <v>-7.7770000000000001</v>
      </c>
      <c r="I4" s="80">
        <v>18</v>
      </c>
      <c r="J4" s="24"/>
      <c r="K4" s="24">
        <v>2</v>
      </c>
      <c r="L4" s="24">
        <v>2</v>
      </c>
      <c r="M4" s="25">
        <v>40.551499999999997</v>
      </c>
      <c r="N4" s="80">
        <v>105</v>
      </c>
      <c r="O4" s="25"/>
      <c r="P4" s="25">
        <v>1</v>
      </c>
      <c r="Q4" s="24" t="s">
        <v>21</v>
      </c>
      <c r="R4" s="80">
        <v>16.968513099999999</v>
      </c>
      <c r="S4" s="24">
        <v>431</v>
      </c>
      <c r="T4" s="24"/>
      <c r="U4" s="24"/>
      <c r="V4" s="24" t="s">
        <v>317</v>
      </c>
      <c r="W4" s="124" t="s">
        <v>764</v>
      </c>
    </row>
    <row r="5" spans="1:23" ht="33" customHeight="1" thickBot="1" x14ac:dyDescent="0.4">
      <c r="A5" s="110"/>
      <c r="B5" s="111"/>
      <c r="C5" s="47"/>
      <c r="D5" s="47"/>
      <c r="E5" s="20"/>
      <c r="F5" s="21"/>
      <c r="G5" s="24"/>
      <c r="H5" s="25"/>
      <c r="I5" s="80"/>
      <c r="J5" s="24"/>
      <c r="K5" s="24"/>
      <c r="L5" s="40">
        <f>AVERAGE(L2:L4)</f>
        <v>1.3333333333333333</v>
      </c>
      <c r="M5" s="25"/>
      <c r="N5" s="80"/>
      <c r="O5" s="25"/>
      <c r="P5" s="41">
        <f>AVERAGE(P2:P4)</f>
        <v>2.3333333333333335</v>
      </c>
      <c r="Q5" s="24"/>
      <c r="R5" s="80"/>
      <c r="S5" s="24"/>
      <c r="T5" s="24"/>
      <c r="U5" s="40"/>
      <c r="V5" s="24"/>
      <c r="W5" s="125" t="s">
        <v>766</v>
      </c>
    </row>
    <row r="6" spans="1:23" ht="33" customHeight="1" thickBot="1" x14ac:dyDescent="0.4">
      <c r="A6" s="103" t="s">
        <v>762</v>
      </c>
      <c r="B6" s="104" t="s">
        <v>604</v>
      </c>
      <c r="C6" s="48" t="s">
        <v>297</v>
      </c>
      <c r="D6" s="2" t="s">
        <v>604</v>
      </c>
      <c r="E6" s="1">
        <v>45710.351689814815</v>
      </c>
      <c r="F6" s="2" t="s">
        <v>605</v>
      </c>
      <c r="G6" s="8" t="s">
        <v>20</v>
      </c>
      <c r="H6" s="16">
        <v>3.3330000000000002</v>
      </c>
      <c r="I6" s="81">
        <v>38</v>
      </c>
      <c r="J6" s="8"/>
      <c r="K6" s="8">
        <v>0</v>
      </c>
      <c r="L6" s="8">
        <v>0</v>
      </c>
      <c r="M6" s="16">
        <v>47</v>
      </c>
      <c r="N6" s="81">
        <v>116.60000000000001</v>
      </c>
      <c r="O6" s="16"/>
      <c r="P6" s="16">
        <v>3</v>
      </c>
      <c r="Q6" s="8" t="s">
        <v>21</v>
      </c>
      <c r="R6" s="81">
        <f>S6/25.4</f>
        <v>19.685039370078741</v>
      </c>
      <c r="S6" s="8">
        <v>500</v>
      </c>
      <c r="T6" s="8"/>
      <c r="U6" s="8"/>
      <c r="V6" s="8" t="s">
        <v>606</v>
      </c>
      <c r="W6" s="126" t="s">
        <v>768</v>
      </c>
    </row>
    <row r="7" spans="1:23" ht="33" customHeight="1" thickBot="1" x14ac:dyDescent="0.4">
      <c r="A7" s="103"/>
      <c r="B7" s="104"/>
      <c r="C7" s="48" t="s">
        <v>297</v>
      </c>
      <c r="D7" s="2" t="s">
        <v>604</v>
      </c>
      <c r="E7" s="1">
        <v>45855</v>
      </c>
      <c r="F7" s="2" t="s">
        <v>720</v>
      </c>
      <c r="G7" s="8" t="s">
        <v>20</v>
      </c>
      <c r="H7" s="16">
        <v>-5.0999999999999996</v>
      </c>
      <c r="I7" s="81">
        <f>(H7*1.8)+32</f>
        <v>22.82</v>
      </c>
      <c r="J7" s="8"/>
      <c r="K7" s="8">
        <v>1</v>
      </c>
      <c r="L7" s="8">
        <v>1</v>
      </c>
      <c r="M7" s="16">
        <v>46</v>
      </c>
      <c r="N7" s="81">
        <f>(M7*1.85)+32</f>
        <v>117.10000000000001</v>
      </c>
      <c r="O7" s="16"/>
      <c r="P7" s="16">
        <v>3</v>
      </c>
      <c r="Q7" s="8" t="s">
        <v>723</v>
      </c>
      <c r="R7" s="81">
        <f t="shared" ref="R7:R8" si="0">S7/25.4</f>
        <v>29.488188976377955</v>
      </c>
      <c r="S7" s="8">
        <v>749</v>
      </c>
      <c r="T7" s="8"/>
      <c r="U7" s="8"/>
      <c r="V7" s="8"/>
    </row>
    <row r="8" spans="1:23" ht="33" customHeight="1" thickBot="1" x14ac:dyDescent="0.4">
      <c r="A8" s="103"/>
      <c r="B8" s="104"/>
      <c r="C8" s="48" t="s">
        <v>297</v>
      </c>
      <c r="D8" s="2" t="s">
        <v>604</v>
      </c>
      <c r="E8" s="71">
        <v>45855</v>
      </c>
      <c r="F8" s="72" t="s">
        <v>719</v>
      </c>
      <c r="G8" s="8" t="s">
        <v>20</v>
      </c>
      <c r="H8" s="16">
        <v>-2.9</v>
      </c>
      <c r="I8" s="81">
        <f>(H8*1.8)+32</f>
        <v>26.78</v>
      </c>
      <c r="J8" s="8"/>
      <c r="K8" s="8">
        <v>0</v>
      </c>
      <c r="L8" s="8">
        <v>0</v>
      </c>
      <c r="M8" s="16">
        <v>45.9</v>
      </c>
      <c r="N8" s="81">
        <f>(M8*1.85)+32</f>
        <v>116.91500000000001</v>
      </c>
      <c r="O8" s="16"/>
      <c r="P8" s="16">
        <v>3</v>
      </c>
      <c r="Q8" s="8" t="s">
        <v>21</v>
      </c>
      <c r="R8" s="81">
        <f t="shared" si="0"/>
        <v>25.944881889763781</v>
      </c>
      <c r="S8" s="8">
        <v>659</v>
      </c>
      <c r="T8" s="8"/>
      <c r="U8" s="8"/>
      <c r="V8" s="8"/>
    </row>
    <row r="9" spans="1:23" ht="33" customHeight="1" thickBot="1" x14ac:dyDescent="0.4">
      <c r="A9" s="103"/>
      <c r="B9" s="104"/>
      <c r="C9" s="48"/>
      <c r="D9" s="2"/>
      <c r="E9" s="1"/>
      <c r="F9" s="2"/>
      <c r="G9" s="8"/>
      <c r="H9" s="16"/>
      <c r="I9" s="81"/>
      <c r="J9" s="8"/>
      <c r="K9" s="8"/>
      <c r="L9" s="40">
        <f>AVERAGE(L6:L8)</f>
        <v>0.33333333333333331</v>
      </c>
      <c r="M9" s="16"/>
      <c r="N9" s="81"/>
      <c r="O9" s="16"/>
      <c r="P9" s="41">
        <f>AVERAGE(P6:P8)</f>
        <v>3</v>
      </c>
      <c r="Q9" s="8"/>
      <c r="R9" s="81"/>
      <c r="S9" s="8"/>
      <c r="T9" s="8"/>
      <c r="U9" s="40"/>
      <c r="V9" s="8"/>
    </row>
    <row r="10" spans="1:23" ht="33" customHeight="1" thickBot="1" x14ac:dyDescent="0.4">
      <c r="A10" s="103"/>
      <c r="B10" s="104" t="s">
        <v>596</v>
      </c>
      <c r="C10" s="49" t="s">
        <v>297</v>
      </c>
      <c r="D10" s="26" t="s">
        <v>596</v>
      </c>
      <c r="E10" s="27">
        <v>45710.370995370373</v>
      </c>
      <c r="F10" s="26" t="s">
        <v>522</v>
      </c>
      <c r="G10" s="28" t="s">
        <v>20</v>
      </c>
      <c r="H10" s="30">
        <v>-9.4435000000000002</v>
      </c>
      <c r="I10" s="82">
        <v>15</v>
      </c>
      <c r="J10" s="28"/>
      <c r="K10" s="28">
        <v>3</v>
      </c>
      <c r="L10" s="28">
        <v>3</v>
      </c>
      <c r="M10" s="31">
        <v>47</v>
      </c>
      <c r="N10" s="82">
        <v>116.60000000000001</v>
      </c>
      <c r="O10" s="31"/>
      <c r="P10" s="31">
        <v>3</v>
      </c>
      <c r="Q10" s="29"/>
      <c r="R10" s="82">
        <v>10.826777499999999</v>
      </c>
      <c r="S10" s="28">
        <v>275</v>
      </c>
      <c r="T10" s="28"/>
      <c r="U10" s="28"/>
      <c r="V10" s="28" t="s">
        <v>602</v>
      </c>
    </row>
    <row r="11" spans="1:23" ht="33" customHeight="1" thickBot="1" x14ac:dyDescent="0.4">
      <c r="A11" s="103"/>
      <c r="B11" s="104"/>
      <c r="C11" s="49" t="s">
        <v>297</v>
      </c>
      <c r="D11" s="26" t="s">
        <v>596</v>
      </c>
      <c r="E11" s="27">
        <v>45706.695474537039</v>
      </c>
      <c r="F11" s="26" t="s">
        <v>54</v>
      </c>
      <c r="G11" s="28" t="s">
        <v>20</v>
      </c>
      <c r="H11" s="30">
        <v>-8.8879999999999999</v>
      </c>
      <c r="I11" s="82">
        <v>16</v>
      </c>
      <c r="J11" s="28"/>
      <c r="K11" s="28">
        <v>3</v>
      </c>
      <c r="L11" s="28">
        <v>3</v>
      </c>
      <c r="M11" s="31">
        <v>48.884</v>
      </c>
      <c r="N11" s="82">
        <v>120</v>
      </c>
      <c r="O11" s="31"/>
      <c r="P11" s="31">
        <v>3</v>
      </c>
      <c r="Q11" s="29" t="s">
        <v>27</v>
      </c>
      <c r="R11" s="82">
        <v>11.299218699999999</v>
      </c>
      <c r="S11" s="28">
        <v>287</v>
      </c>
      <c r="T11" s="28"/>
      <c r="U11" s="28"/>
      <c r="V11" s="28" t="s">
        <v>597</v>
      </c>
    </row>
    <row r="12" spans="1:23" ht="33" customHeight="1" thickBot="1" x14ac:dyDescent="0.4">
      <c r="A12" s="103"/>
      <c r="B12" s="104"/>
      <c r="C12" s="49" t="s">
        <v>297</v>
      </c>
      <c r="D12" s="26" t="s">
        <v>596</v>
      </c>
      <c r="E12" s="27">
        <v>45710.353171296294</v>
      </c>
      <c r="F12" s="26" t="s">
        <v>54</v>
      </c>
      <c r="G12" s="28" t="s">
        <v>20</v>
      </c>
      <c r="H12" s="31">
        <v>-8.3324999999999996</v>
      </c>
      <c r="I12" s="82">
        <v>17</v>
      </c>
      <c r="J12" s="28"/>
      <c r="K12" s="28">
        <v>3</v>
      </c>
      <c r="L12" s="28">
        <v>3</v>
      </c>
      <c r="M12" s="31">
        <v>45.551000000000002</v>
      </c>
      <c r="N12" s="82">
        <v>114</v>
      </c>
      <c r="O12" s="31"/>
      <c r="P12" s="31">
        <v>3</v>
      </c>
      <c r="Q12" s="28" t="s">
        <v>27</v>
      </c>
      <c r="R12" s="82">
        <v>11.299218699999999</v>
      </c>
      <c r="S12" s="28">
        <v>287</v>
      </c>
      <c r="T12" s="28"/>
      <c r="U12" s="28"/>
      <c r="V12" s="28" t="s">
        <v>598</v>
      </c>
    </row>
    <row r="13" spans="1:23" ht="33" customHeight="1" thickBot="1" x14ac:dyDescent="0.4">
      <c r="A13" s="103"/>
      <c r="B13" s="104"/>
      <c r="C13" s="49" t="s">
        <v>297</v>
      </c>
      <c r="D13" s="26" t="s">
        <v>596</v>
      </c>
      <c r="E13" s="27">
        <v>45710.367685185185</v>
      </c>
      <c r="F13" s="26" t="s">
        <v>132</v>
      </c>
      <c r="G13" s="28" t="s">
        <v>20</v>
      </c>
      <c r="H13" s="31">
        <v>-9.4435000000000002</v>
      </c>
      <c r="I13" s="82">
        <v>15</v>
      </c>
      <c r="J13" s="28"/>
      <c r="K13" s="28">
        <v>3</v>
      </c>
      <c r="L13" s="28">
        <v>3</v>
      </c>
      <c r="M13" s="31">
        <v>45.551000000000002</v>
      </c>
      <c r="N13" s="82">
        <v>114</v>
      </c>
      <c r="O13" s="31"/>
      <c r="P13" s="31">
        <v>3</v>
      </c>
      <c r="Q13" s="28" t="s">
        <v>27</v>
      </c>
      <c r="R13" s="82">
        <v>11.299218699999999</v>
      </c>
      <c r="S13" s="28">
        <v>287</v>
      </c>
      <c r="T13" s="28"/>
      <c r="U13" s="28"/>
      <c r="V13" s="28" t="s">
        <v>599</v>
      </c>
    </row>
    <row r="14" spans="1:23" ht="33" customHeight="1" thickBot="1" x14ac:dyDescent="0.4">
      <c r="A14" s="103"/>
      <c r="B14" s="104"/>
      <c r="C14" s="49" t="s">
        <v>297</v>
      </c>
      <c r="D14" s="26" t="s">
        <v>596</v>
      </c>
      <c r="E14" s="27">
        <v>45777.665775462963</v>
      </c>
      <c r="F14" s="26" t="s">
        <v>54</v>
      </c>
      <c r="G14" s="29"/>
      <c r="H14" s="30">
        <v>-9.4435000000000002</v>
      </c>
      <c r="I14" s="82">
        <v>15</v>
      </c>
      <c r="J14" s="28"/>
      <c r="K14" s="28">
        <v>3</v>
      </c>
      <c r="L14" s="28">
        <v>3</v>
      </c>
      <c r="M14" s="31">
        <v>44.44</v>
      </c>
      <c r="N14" s="92">
        <v>112</v>
      </c>
      <c r="O14" s="30"/>
      <c r="P14" s="30">
        <v>2</v>
      </c>
      <c r="Q14" s="29" t="s">
        <v>27</v>
      </c>
      <c r="R14" s="92">
        <v>11.299218699999999</v>
      </c>
      <c r="S14" s="29">
        <v>287</v>
      </c>
      <c r="T14" s="29"/>
      <c r="U14" s="29"/>
      <c r="V14" s="28" t="s">
        <v>603</v>
      </c>
    </row>
    <row r="15" spans="1:23" ht="33" customHeight="1" thickBot="1" x14ac:dyDescent="0.4">
      <c r="A15" s="103"/>
      <c r="B15" s="104"/>
      <c r="C15" s="49" t="s">
        <v>297</v>
      </c>
      <c r="D15" s="26" t="s">
        <v>596</v>
      </c>
      <c r="E15" s="27">
        <v>45710.368680555555</v>
      </c>
      <c r="F15" s="26" t="s">
        <v>600</v>
      </c>
      <c r="G15" s="28" t="s">
        <v>20</v>
      </c>
      <c r="H15" s="30">
        <v>-7.2214999999999998</v>
      </c>
      <c r="I15" s="82">
        <v>19</v>
      </c>
      <c r="J15" s="28"/>
      <c r="K15" s="28">
        <v>2</v>
      </c>
      <c r="L15" s="28">
        <v>2</v>
      </c>
      <c r="M15" s="31">
        <v>45.6</v>
      </c>
      <c r="N15" s="82">
        <v>114.08</v>
      </c>
      <c r="O15" s="31"/>
      <c r="P15" s="31">
        <v>3</v>
      </c>
      <c r="Q15" s="29"/>
      <c r="R15" s="82">
        <v>14.3307164</v>
      </c>
      <c r="S15" s="28">
        <v>364</v>
      </c>
      <c r="T15" s="28"/>
      <c r="U15" s="28"/>
      <c r="V15" s="28" t="s">
        <v>601</v>
      </c>
    </row>
    <row r="16" spans="1:23" ht="33" customHeight="1" thickBot="1" x14ac:dyDescent="0.4">
      <c r="A16" s="103"/>
      <c r="B16" s="104"/>
      <c r="C16" s="49"/>
      <c r="D16" s="26"/>
      <c r="E16" s="27"/>
      <c r="F16" s="26"/>
      <c r="G16" s="28"/>
      <c r="H16" s="30"/>
      <c r="I16" s="82"/>
      <c r="J16" s="28"/>
      <c r="K16" s="28"/>
      <c r="L16" s="40">
        <f>AVERAGE(L10:L15)</f>
        <v>2.8333333333333335</v>
      </c>
      <c r="M16" s="31"/>
      <c r="N16" s="82"/>
      <c r="O16" s="31"/>
      <c r="P16" s="41">
        <f>AVERAGE(P10:P15)</f>
        <v>2.8333333333333335</v>
      </c>
      <c r="Q16" s="29"/>
      <c r="R16" s="82"/>
      <c r="S16" s="28"/>
      <c r="T16" s="28"/>
      <c r="U16" s="40"/>
      <c r="V16" s="28"/>
    </row>
    <row r="17" spans="1:22" ht="33" customHeight="1" thickBot="1" x14ac:dyDescent="0.4">
      <c r="A17" s="103"/>
      <c r="B17" s="104" t="s">
        <v>783</v>
      </c>
      <c r="C17" s="48" t="s">
        <v>297</v>
      </c>
      <c r="D17" s="48" t="s">
        <v>587</v>
      </c>
      <c r="E17" s="1">
        <v>45790.34306712963</v>
      </c>
      <c r="F17" s="2" t="s">
        <v>588</v>
      </c>
      <c r="G17" s="8" t="s">
        <v>20</v>
      </c>
      <c r="H17" s="16">
        <v>-5.5549999999999997</v>
      </c>
      <c r="I17" s="81">
        <v>22</v>
      </c>
      <c r="J17" s="8"/>
      <c r="K17" s="8">
        <v>1</v>
      </c>
      <c r="L17" s="8">
        <v>1</v>
      </c>
      <c r="M17" s="16">
        <v>40.551499999999997</v>
      </c>
      <c r="N17" s="81">
        <v>105</v>
      </c>
      <c r="O17" s="16"/>
      <c r="P17" s="16">
        <v>1</v>
      </c>
      <c r="Q17" s="8" t="s">
        <v>21</v>
      </c>
      <c r="R17" s="81">
        <v>10.236226</v>
      </c>
      <c r="S17" s="8">
        <v>260</v>
      </c>
      <c r="T17" s="8"/>
      <c r="U17" s="8"/>
      <c r="V17" s="8"/>
    </row>
    <row r="18" spans="1:22" ht="33" customHeight="1" thickBot="1" x14ac:dyDescent="0.4">
      <c r="A18" s="103"/>
      <c r="B18" s="104"/>
      <c r="C18" s="48" t="s">
        <v>297</v>
      </c>
      <c r="D18" s="48" t="s">
        <v>587</v>
      </c>
      <c r="E18" s="4">
        <v>45790.352766203701</v>
      </c>
      <c r="F18" s="5" t="s">
        <v>595</v>
      </c>
      <c r="G18" s="9" t="s">
        <v>20</v>
      </c>
      <c r="H18" s="17">
        <v>0</v>
      </c>
      <c r="I18" s="83">
        <v>32</v>
      </c>
      <c r="J18" s="9"/>
      <c r="K18" s="8">
        <v>1</v>
      </c>
      <c r="L18" s="8">
        <v>1</v>
      </c>
      <c r="M18" s="17">
        <v>40.551499999999997</v>
      </c>
      <c r="N18" s="83">
        <v>105</v>
      </c>
      <c r="O18" s="17"/>
      <c r="P18" s="17">
        <v>1</v>
      </c>
      <c r="Q18" s="9" t="s">
        <v>21</v>
      </c>
      <c r="R18" s="83">
        <v>15.6299297</v>
      </c>
      <c r="S18" s="9">
        <v>397</v>
      </c>
      <c r="T18" s="9"/>
      <c r="U18" s="9"/>
      <c r="V18" s="9"/>
    </row>
    <row r="19" spans="1:22" ht="33" customHeight="1" thickBot="1" x14ac:dyDescent="0.4">
      <c r="A19" s="103"/>
      <c r="B19" s="104"/>
      <c r="C19" s="48" t="s">
        <v>297</v>
      </c>
      <c r="D19" s="48" t="s">
        <v>587</v>
      </c>
      <c r="E19" s="1">
        <v>45790.345821759256</v>
      </c>
      <c r="F19" s="2" t="s">
        <v>590</v>
      </c>
      <c r="G19" s="10"/>
      <c r="H19" s="14">
        <v>1.6665000000000001</v>
      </c>
      <c r="I19" s="81">
        <v>35</v>
      </c>
      <c r="J19" s="8"/>
      <c r="K19" s="9">
        <v>0</v>
      </c>
      <c r="L19" s="9">
        <v>0</v>
      </c>
      <c r="M19" s="16">
        <v>34.996499999999997</v>
      </c>
      <c r="N19" s="81">
        <v>95</v>
      </c>
      <c r="O19" s="16"/>
      <c r="P19" s="16">
        <v>0</v>
      </c>
      <c r="Q19" s="8" t="s">
        <v>21</v>
      </c>
      <c r="R19" s="81">
        <v>18.267726400000001</v>
      </c>
      <c r="S19" s="8">
        <v>464</v>
      </c>
      <c r="T19" s="8"/>
      <c r="U19" s="8"/>
      <c r="V19" s="8"/>
    </row>
    <row r="20" spans="1:22" ht="33" customHeight="1" thickBot="1" x14ac:dyDescent="0.4">
      <c r="A20" s="103"/>
      <c r="B20" s="104"/>
      <c r="C20" s="48" t="s">
        <v>297</v>
      </c>
      <c r="D20" s="48" t="s">
        <v>587</v>
      </c>
      <c r="E20" s="4">
        <v>45790.34648148148</v>
      </c>
      <c r="F20" s="5" t="s">
        <v>591</v>
      </c>
      <c r="G20" s="11"/>
      <c r="H20" s="15">
        <v>1.6665000000000001</v>
      </c>
      <c r="I20" s="83">
        <v>35</v>
      </c>
      <c r="J20" s="9"/>
      <c r="K20" s="8">
        <v>0</v>
      </c>
      <c r="L20" s="8">
        <v>0</v>
      </c>
      <c r="M20" s="17">
        <v>34.996499999999997</v>
      </c>
      <c r="N20" s="83">
        <v>95</v>
      </c>
      <c r="O20" s="17"/>
      <c r="P20" s="17">
        <v>0</v>
      </c>
      <c r="Q20" s="9" t="s">
        <v>21</v>
      </c>
      <c r="R20" s="83">
        <v>18.7007975</v>
      </c>
      <c r="S20" s="9">
        <v>475</v>
      </c>
      <c r="T20" s="9"/>
      <c r="U20" s="9"/>
      <c r="V20" s="9"/>
    </row>
    <row r="21" spans="1:22" ht="33" customHeight="1" thickBot="1" x14ac:dyDescent="0.4">
      <c r="A21" s="103"/>
      <c r="B21" s="104"/>
      <c r="C21" s="48" t="s">
        <v>297</v>
      </c>
      <c r="D21" s="48" t="s">
        <v>587</v>
      </c>
      <c r="E21" s="1">
        <v>45790.350462962961</v>
      </c>
      <c r="F21" s="2" t="s">
        <v>594</v>
      </c>
      <c r="G21" s="10"/>
      <c r="H21" s="14">
        <v>1.6665000000000001</v>
      </c>
      <c r="I21" s="81">
        <v>35</v>
      </c>
      <c r="J21" s="8"/>
      <c r="K21" s="9">
        <v>0</v>
      </c>
      <c r="L21" s="9">
        <v>0</v>
      </c>
      <c r="M21" s="16">
        <v>40.551499999999997</v>
      </c>
      <c r="N21" s="81">
        <v>105</v>
      </c>
      <c r="O21" s="16"/>
      <c r="P21" s="16">
        <v>0</v>
      </c>
      <c r="Q21" s="8" t="s">
        <v>21</v>
      </c>
      <c r="R21" s="81">
        <v>20.472452000000001</v>
      </c>
      <c r="S21" s="8">
        <v>520</v>
      </c>
      <c r="T21" s="8"/>
      <c r="U21" s="8"/>
      <c r="V21" s="8"/>
    </row>
    <row r="22" spans="1:22" ht="33" customHeight="1" thickBot="1" x14ac:dyDescent="0.4">
      <c r="A22" s="103"/>
      <c r="B22" s="104"/>
      <c r="C22" s="48" t="s">
        <v>297</v>
      </c>
      <c r="D22" s="48" t="s">
        <v>587</v>
      </c>
      <c r="E22" s="4">
        <v>45790.349166666667</v>
      </c>
      <c r="F22" s="5" t="s">
        <v>593</v>
      </c>
      <c r="G22" s="11"/>
      <c r="H22" s="15">
        <v>-2.222</v>
      </c>
      <c r="I22" s="83">
        <v>28</v>
      </c>
      <c r="J22" s="9"/>
      <c r="K22" s="8">
        <v>0</v>
      </c>
      <c r="L22" s="8">
        <v>0</v>
      </c>
      <c r="M22" s="17">
        <v>40.551499999999997</v>
      </c>
      <c r="N22" s="83">
        <v>105</v>
      </c>
      <c r="O22" s="17"/>
      <c r="P22" s="17">
        <v>0</v>
      </c>
      <c r="Q22" s="9" t="s">
        <v>21</v>
      </c>
      <c r="R22" s="83">
        <v>25.551194899999999</v>
      </c>
      <c r="S22" s="9">
        <v>649</v>
      </c>
      <c r="T22" s="9"/>
      <c r="U22" s="9"/>
      <c r="V22" s="9"/>
    </row>
    <row r="23" spans="1:22" ht="33" customHeight="1" thickBot="1" x14ac:dyDescent="0.4">
      <c r="A23" s="103"/>
      <c r="B23" s="104"/>
      <c r="C23" s="48" t="s">
        <v>297</v>
      </c>
      <c r="D23" s="48" t="s">
        <v>587</v>
      </c>
      <c r="E23" s="1">
        <v>45790.347858796296</v>
      </c>
      <c r="F23" s="2" t="s">
        <v>592</v>
      </c>
      <c r="G23" s="10"/>
      <c r="H23" s="14">
        <v>-9.4435000000000002</v>
      </c>
      <c r="I23" s="81">
        <v>15</v>
      </c>
      <c r="J23" s="8"/>
      <c r="K23" s="9">
        <v>0</v>
      </c>
      <c r="L23" s="9">
        <v>0</v>
      </c>
      <c r="M23" s="16">
        <v>38.884999999999998</v>
      </c>
      <c r="N23" s="81">
        <v>102</v>
      </c>
      <c r="O23" s="16"/>
      <c r="P23" s="16">
        <v>1</v>
      </c>
      <c r="Q23" s="8" t="s">
        <v>21</v>
      </c>
      <c r="R23" s="81">
        <v>25.590564999999998</v>
      </c>
      <c r="S23" s="8">
        <v>650</v>
      </c>
      <c r="T23" s="8"/>
      <c r="U23" s="8"/>
      <c r="V23" s="8"/>
    </row>
    <row r="24" spans="1:22" ht="33" customHeight="1" thickBot="1" x14ac:dyDescent="0.4">
      <c r="A24" s="103"/>
      <c r="B24" s="104"/>
      <c r="C24" s="48" t="s">
        <v>297</v>
      </c>
      <c r="D24" s="48" t="s">
        <v>587</v>
      </c>
      <c r="E24" s="4">
        <v>45790.344502314816</v>
      </c>
      <c r="F24" s="5" t="s">
        <v>589</v>
      </c>
      <c r="G24" s="11"/>
      <c r="H24" s="15">
        <v>0.55549999999999999</v>
      </c>
      <c r="I24" s="83">
        <v>33</v>
      </c>
      <c r="J24" s="9"/>
      <c r="K24" s="8">
        <v>3</v>
      </c>
      <c r="L24" s="8">
        <v>3</v>
      </c>
      <c r="M24" s="17">
        <v>34.996499999999997</v>
      </c>
      <c r="N24" s="83">
        <v>95</v>
      </c>
      <c r="O24" s="17"/>
      <c r="P24" s="17">
        <v>0</v>
      </c>
      <c r="Q24" s="9" t="s">
        <v>21</v>
      </c>
      <c r="R24" s="83">
        <v>47.244119999999995</v>
      </c>
      <c r="S24" s="9">
        <v>1200</v>
      </c>
      <c r="T24" s="9"/>
      <c r="U24" s="9"/>
      <c r="V24" s="9"/>
    </row>
    <row r="25" spans="1:22" ht="33" customHeight="1" thickBot="1" x14ac:dyDescent="0.4">
      <c r="A25" s="103"/>
      <c r="B25" s="104"/>
      <c r="C25" s="48"/>
      <c r="D25" s="48"/>
      <c r="E25" s="4"/>
      <c r="F25" s="5"/>
      <c r="G25" s="11"/>
      <c r="H25" s="15"/>
      <c r="I25" s="83"/>
      <c r="J25" s="9"/>
      <c r="K25" s="9"/>
      <c r="L25" s="40">
        <f>AVERAGE(L17:L24)</f>
        <v>0.625</v>
      </c>
      <c r="M25" s="17"/>
      <c r="N25" s="83"/>
      <c r="O25" s="17"/>
      <c r="P25" s="41">
        <f>AVERAGE(P17:P24)</f>
        <v>0.375</v>
      </c>
      <c r="Q25" s="11"/>
      <c r="R25" s="83"/>
      <c r="S25" s="9"/>
      <c r="T25" s="9"/>
      <c r="U25" s="40"/>
      <c r="V25" s="9"/>
    </row>
    <row r="26" spans="1:22" ht="33" customHeight="1" thickBot="1" x14ac:dyDescent="0.4">
      <c r="A26" s="103"/>
      <c r="B26" s="104" t="s">
        <v>312</v>
      </c>
      <c r="C26" s="47" t="s">
        <v>297</v>
      </c>
      <c r="D26" s="47" t="s">
        <v>312</v>
      </c>
      <c r="E26" s="20">
        <v>45706.698692129627</v>
      </c>
      <c r="F26" s="47" t="s">
        <v>61</v>
      </c>
      <c r="G26" s="24" t="s">
        <v>20</v>
      </c>
      <c r="H26" s="25">
        <v>-8.8879999999999999</v>
      </c>
      <c r="I26" s="80">
        <v>16</v>
      </c>
      <c r="J26" s="24"/>
      <c r="K26" s="24">
        <v>3</v>
      </c>
      <c r="L26" s="24">
        <v>3</v>
      </c>
      <c r="M26" s="25">
        <v>47.217500000000001</v>
      </c>
      <c r="N26" s="80">
        <v>117</v>
      </c>
      <c r="O26" s="25"/>
      <c r="P26" s="25">
        <v>3</v>
      </c>
      <c r="Q26" s="24" t="s">
        <v>27</v>
      </c>
      <c r="R26" s="80">
        <v>11.299218699999999</v>
      </c>
      <c r="S26" s="24">
        <v>287</v>
      </c>
      <c r="T26" s="24"/>
      <c r="U26" s="24"/>
      <c r="V26" s="24" t="s">
        <v>581</v>
      </c>
    </row>
    <row r="27" spans="1:22" ht="33" customHeight="1" thickBot="1" x14ac:dyDescent="0.4">
      <c r="A27" s="103"/>
      <c r="B27" s="104"/>
      <c r="C27" s="47" t="s">
        <v>297</v>
      </c>
      <c r="D27" s="47" t="s">
        <v>312</v>
      </c>
      <c r="E27" s="20">
        <v>45777.666377314818</v>
      </c>
      <c r="F27" s="21" t="s">
        <v>78</v>
      </c>
      <c r="G27" s="22"/>
      <c r="H27" s="23">
        <v>-9.4435000000000002</v>
      </c>
      <c r="I27" s="80">
        <v>15</v>
      </c>
      <c r="J27" s="24"/>
      <c r="K27" s="24">
        <v>3</v>
      </c>
      <c r="L27" s="24">
        <v>3</v>
      </c>
      <c r="M27" s="25">
        <v>44.44</v>
      </c>
      <c r="N27" s="86">
        <v>112</v>
      </c>
      <c r="O27" s="23"/>
      <c r="P27" s="23">
        <v>2</v>
      </c>
      <c r="Q27" s="22" t="s">
        <v>27</v>
      </c>
      <c r="R27" s="86">
        <v>11.299218699999999</v>
      </c>
      <c r="S27" s="22">
        <v>287</v>
      </c>
      <c r="T27" s="22"/>
      <c r="U27" s="22"/>
      <c r="V27" s="24" t="s">
        <v>586</v>
      </c>
    </row>
    <row r="28" spans="1:22" ht="33" customHeight="1" thickBot="1" x14ac:dyDescent="0.4">
      <c r="A28" s="103"/>
      <c r="B28" s="104"/>
      <c r="C28" s="47" t="s">
        <v>297</v>
      </c>
      <c r="D28" s="47" t="s">
        <v>312</v>
      </c>
      <c r="E28" s="33">
        <v>45851</v>
      </c>
      <c r="F28" s="21" t="s">
        <v>310</v>
      </c>
      <c r="G28" s="22"/>
      <c r="H28" s="23">
        <v>-4.444</v>
      </c>
      <c r="I28" s="80">
        <v>24</v>
      </c>
      <c r="J28" s="24"/>
      <c r="K28" s="24">
        <v>1</v>
      </c>
      <c r="L28" s="24">
        <v>1</v>
      </c>
      <c r="M28" s="25">
        <v>48.5</v>
      </c>
      <c r="N28" s="80">
        <v>119.3</v>
      </c>
      <c r="O28" s="25"/>
      <c r="P28" s="25">
        <v>3</v>
      </c>
      <c r="Q28" s="24" t="s">
        <v>21</v>
      </c>
      <c r="R28" s="80">
        <v>13.8582752</v>
      </c>
      <c r="S28" s="24">
        <v>352</v>
      </c>
      <c r="T28" s="24"/>
      <c r="U28" s="24"/>
      <c r="V28" s="24"/>
    </row>
    <row r="29" spans="1:22" ht="33" customHeight="1" thickBot="1" x14ac:dyDescent="0.4">
      <c r="A29" s="103"/>
      <c r="B29" s="104"/>
      <c r="C29" s="47" t="s">
        <v>297</v>
      </c>
      <c r="D29" s="47" t="s">
        <v>312</v>
      </c>
      <c r="E29" s="20">
        <v>45710.410127314812</v>
      </c>
      <c r="F29" s="21" t="s">
        <v>584</v>
      </c>
      <c r="G29" s="24" t="s">
        <v>20</v>
      </c>
      <c r="H29" s="23">
        <v>-4.444</v>
      </c>
      <c r="I29" s="80">
        <v>24</v>
      </c>
      <c r="J29" s="24"/>
      <c r="K29" s="24">
        <v>1</v>
      </c>
      <c r="L29" s="24">
        <v>1</v>
      </c>
      <c r="M29" s="25">
        <v>43.6</v>
      </c>
      <c r="N29" s="80">
        <v>110.48</v>
      </c>
      <c r="O29" s="25"/>
      <c r="P29" s="25">
        <v>2</v>
      </c>
      <c r="Q29" s="24" t="s">
        <v>21</v>
      </c>
      <c r="R29" s="80">
        <v>14.094495799999999</v>
      </c>
      <c r="S29" s="24">
        <v>358</v>
      </c>
      <c r="T29" s="24"/>
      <c r="U29" s="24"/>
      <c r="V29" s="24" t="s">
        <v>585</v>
      </c>
    </row>
    <row r="30" spans="1:22" ht="33" customHeight="1" thickBot="1" x14ac:dyDescent="0.4">
      <c r="A30" s="103"/>
      <c r="B30" s="104"/>
      <c r="C30" s="47" t="s">
        <v>297</v>
      </c>
      <c r="D30" s="47" t="s">
        <v>312</v>
      </c>
      <c r="E30" s="20">
        <v>45710.404502314814</v>
      </c>
      <c r="F30" s="21" t="s">
        <v>582</v>
      </c>
      <c r="G30" s="24" t="s">
        <v>20</v>
      </c>
      <c r="H30" s="23">
        <v>6.1105</v>
      </c>
      <c r="I30" s="80">
        <v>43</v>
      </c>
      <c r="J30" s="24"/>
      <c r="K30" s="24">
        <v>0</v>
      </c>
      <c r="L30" s="24">
        <v>0</v>
      </c>
      <c r="M30" s="25">
        <v>45.6</v>
      </c>
      <c r="N30" s="80">
        <v>114.08</v>
      </c>
      <c r="O30" s="25"/>
      <c r="P30" s="25">
        <v>3</v>
      </c>
      <c r="Q30" s="24" t="s">
        <v>21</v>
      </c>
      <c r="R30" s="80">
        <v>14.3307164</v>
      </c>
      <c r="S30" s="24">
        <v>364</v>
      </c>
      <c r="T30" s="24"/>
      <c r="U30" s="24"/>
      <c r="V30" s="24" t="s">
        <v>583</v>
      </c>
    </row>
    <row r="31" spans="1:22" ht="33" customHeight="1" thickBot="1" x14ac:dyDescent="0.4">
      <c r="A31" s="103"/>
      <c r="B31" s="104"/>
      <c r="C31" s="47" t="s">
        <v>297</v>
      </c>
      <c r="D31" s="47" t="s">
        <v>312</v>
      </c>
      <c r="E31" s="33">
        <v>45851</v>
      </c>
      <c r="F31" s="21" t="s">
        <v>311</v>
      </c>
      <c r="G31" s="22"/>
      <c r="H31" s="23">
        <v>-2.222</v>
      </c>
      <c r="I31" s="80">
        <v>28</v>
      </c>
      <c r="J31" s="24"/>
      <c r="K31" s="24">
        <v>0</v>
      </c>
      <c r="L31" s="24">
        <v>0</v>
      </c>
      <c r="M31" s="25">
        <v>47.2</v>
      </c>
      <c r="N31" s="80">
        <v>116.96000000000001</v>
      </c>
      <c r="O31" s="25"/>
      <c r="P31" s="25">
        <v>3</v>
      </c>
      <c r="Q31" s="24" t="s">
        <v>21</v>
      </c>
      <c r="R31" s="80">
        <v>14.4488267</v>
      </c>
      <c r="S31" s="24">
        <v>367</v>
      </c>
      <c r="T31" s="24"/>
      <c r="U31" s="24"/>
      <c r="V31" s="24"/>
    </row>
    <row r="32" spans="1:22" ht="33" customHeight="1" thickBot="1" x14ac:dyDescent="0.4">
      <c r="A32" s="103"/>
      <c r="B32" s="104"/>
      <c r="C32" s="47"/>
      <c r="D32" s="47"/>
      <c r="E32" s="33"/>
      <c r="F32" s="21"/>
      <c r="G32" s="22"/>
      <c r="H32" s="23"/>
      <c r="I32" s="80"/>
      <c r="J32" s="24"/>
      <c r="K32" s="24"/>
      <c r="L32" s="40">
        <f>AVERAGE(L26:L31)</f>
        <v>1.3333333333333333</v>
      </c>
      <c r="M32" s="25"/>
      <c r="N32" s="80"/>
      <c r="O32" s="25"/>
      <c r="P32" s="41">
        <f>AVERAGE(P26:P31)</f>
        <v>2.6666666666666665</v>
      </c>
      <c r="Q32" s="22"/>
      <c r="R32" s="80"/>
      <c r="S32" s="24"/>
      <c r="T32" s="24"/>
      <c r="U32" s="40"/>
      <c r="V32" s="24"/>
    </row>
    <row r="33" spans="1:22" ht="33" customHeight="1" thickBot="1" x14ac:dyDescent="0.4">
      <c r="A33" s="103"/>
      <c r="B33" s="104" t="s">
        <v>784</v>
      </c>
      <c r="C33" s="48" t="s">
        <v>297</v>
      </c>
      <c r="D33" s="48" t="s">
        <v>572</v>
      </c>
      <c r="E33" s="4">
        <v>45710.421099537038</v>
      </c>
      <c r="F33" s="5" t="s">
        <v>576</v>
      </c>
      <c r="G33" s="9" t="s">
        <v>20</v>
      </c>
      <c r="H33" s="15">
        <v>1.6665000000000001</v>
      </c>
      <c r="I33" s="83">
        <v>35</v>
      </c>
      <c r="J33" s="9"/>
      <c r="K33" s="9">
        <v>0</v>
      </c>
      <c r="L33" s="9">
        <v>0</v>
      </c>
      <c r="M33" s="17">
        <v>49.4</v>
      </c>
      <c r="N33" s="83">
        <v>120</v>
      </c>
      <c r="O33" s="17"/>
      <c r="P33" s="17">
        <v>3</v>
      </c>
      <c r="Q33" s="11" t="s">
        <v>21</v>
      </c>
      <c r="R33" s="83">
        <v>9.2913435999999994</v>
      </c>
      <c r="S33" s="9">
        <v>236</v>
      </c>
      <c r="T33" s="9"/>
      <c r="U33" s="9"/>
      <c r="V33" s="9" t="s">
        <v>577</v>
      </c>
    </row>
    <row r="34" spans="1:22" ht="33" customHeight="1" thickBot="1" x14ac:dyDescent="0.4">
      <c r="A34" s="103"/>
      <c r="B34" s="104"/>
      <c r="C34" s="48" t="s">
        <v>297</v>
      </c>
      <c r="D34" s="48" t="s">
        <v>572</v>
      </c>
      <c r="E34" s="1">
        <v>45706.700902777775</v>
      </c>
      <c r="F34" s="2" t="s">
        <v>509</v>
      </c>
      <c r="G34" s="8" t="s">
        <v>20</v>
      </c>
      <c r="H34" s="16">
        <v>-8.8879999999999999</v>
      </c>
      <c r="I34" s="81">
        <v>16</v>
      </c>
      <c r="J34" s="8"/>
      <c r="K34" s="8">
        <v>3</v>
      </c>
      <c r="L34" s="8">
        <v>3</v>
      </c>
      <c r="M34" s="16">
        <v>46.106499999999997</v>
      </c>
      <c r="N34" s="81">
        <v>115</v>
      </c>
      <c r="O34" s="16"/>
      <c r="P34" s="16">
        <v>3</v>
      </c>
      <c r="Q34" s="8" t="s">
        <v>27</v>
      </c>
      <c r="R34" s="81">
        <v>11.299218699999999</v>
      </c>
      <c r="S34" s="8">
        <v>287</v>
      </c>
      <c r="T34" s="8"/>
      <c r="U34" s="8"/>
      <c r="V34" s="8" t="s">
        <v>573</v>
      </c>
    </row>
    <row r="35" spans="1:22" ht="33" customHeight="1" thickBot="1" x14ac:dyDescent="0.4">
      <c r="A35" s="103"/>
      <c r="B35" s="104"/>
      <c r="C35" s="48" t="s">
        <v>297</v>
      </c>
      <c r="D35" s="48" t="s">
        <v>572</v>
      </c>
      <c r="E35" s="4">
        <v>45706.70349537037</v>
      </c>
      <c r="F35" s="5" t="s">
        <v>509</v>
      </c>
      <c r="G35" s="9" t="s">
        <v>20</v>
      </c>
      <c r="H35" s="17">
        <v>-8.8879999999999999</v>
      </c>
      <c r="I35" s="83">
        <v>16</v>
      </c>
      <c r="J35" s="9"/>
      <c r="K35" s="9">
        <v>3</v>
      </c>
      <c r="L35" s="9">
        <v>3</v>
      </c>
      <c r="M35" s="17">
        <v>46.106499999999997</v>
      </c>
      <c r="N35" s="83">
        <v>115</v>
      </c>
      <c r="O35" s="17"/>
      <c r="P35" s="17">
        <v>3</v>
      </c>
      <c r="Q35" s="9" t="s">
        <v>27</v>
      </c>
      <c r="R35" s="83">
        <v>11.299218699999999</v>
      </c>
      <c r="S35" s="9">
        <v>287</v>
      </c>
      <c r="T35" s="9"/>
      <c r="U35" s="9"/>
      <c r="V35" s="9" t="s">
        <v>574</v>
      </c>
    </row>
    <row r="36" spans="1:22" ht="33" customHeight="1" thickBot="1" x14ac:dyDescent="0.4">
      <c r="A36" s="103"/>
      <c r="B36" s="104"/>
      <c r="C36" s="48" t="s">
        <v>297</v>
      </c>
      <c r="D36" s="48" t="s">
        <v>572</v>
      </c>
      <c r="E36" s="1">
        <v>45710.412951388891</v>
      </c>
      <c r="F36" s="2" t="s">
        <v>61</v>
      </c>
      <c r="G36" s="8" t="s">
        <v>20</v>
      </c>
      <c r="H36" s="16">
        <v>-7.7770000000000001</v>
      </c>
      <c r="I36" s="81">
        <v>18</v>
      </c>
      <c r="J36" s="8"/>
      <c r="K36" s="8">
        <v>2</v>
      </c>
      <c r="L36" s="8">
        <v>2</v>
      </c>
      <c r="M36" s="16">
        <v>47.217500000000001</v>
      </c>
      <c r="N36" s="81">
        <v>117</v>
      </c>
      <c r="O36" s="16"/>
      <c r="P36" s="16">
        <v>3</v>
      </c>
      <c r="Q36" s="8" t="s">
        <v>27</v>
      </c>
      <c r="R36" s="81">
        <v>11.299218699999999</v>
      </c>
      <c r="S36" s="8">
        <v>287</v>
      </c>
      <c r="T36" s="8"/>
      <c r="U36" s="8"/>
      <c r="V36" s="8" t="s">
        <v>575</v>
      </c>
    </row>
    <row r="37" spans="1:22" ht="33" customHeight="1" thickBot="1" x14ac:dyDescent="0.4">
      <c r="A37" s="103"/>
      <c r="B37" s="104"/>
      <c r="C37" s="48" t="s">
        <v>297</v>
      </c>
      <c r="D37" s="48" t="s">
        <v>572</v>
      </c>
      <c r="E37" s="4">
        <v>45777.666724537034</v>
      </c>
      <c r="F37" s="5" t="s">
        <v>54</v>
      </c>
      <c r="G37" s="11"/>
      <c r="H37" s="15">
        <v>-7.7770000000000001</v>
      </c>
      <c r="I37" s="83">
        <v>18</v>
      </c>
      <c r="J37" s="9"/>
      <c r="K37" s="9">
        <v>2</v>
      </c>
      <c r="L37" s="9">
        <v>2</v>
      </c>
      <c r="M37" s="17">
        <v>44.44</v>
      </c>
      <c r="N37" s="93">
        <v>112</v>
      </c>
      <c r="O37" s="15"/>
      <c r="P37" s="15">
        <v>2</v>
      </c>
      <c r="Q37" s="11" t="s">
        <v>27</v>
      </c>
      <c r="R37" s="93">
        <v>11.299218699999999</v>
      </c>
      <c r="S37" s="11">
        <v>287</v>
      </c>
      <c r="T37" s="11"/>
      <c r="U37" s="11"/>
      <c r="V37" s="9" t="s">
        <v>580</v>
      </c>
    </row>
    <row r="38" spans="1:22" ht="33" customHeight="1" thickBot="1" x14ac:dyDescent="0.4">
      <c r="A38" s="103"/>
      <c r="B38" s="104"/>
      <c r="C38" s="48" t="s">
        <v>297</v>
      </c>
      <c r="D38" s="48" t="s">
        <v>572</v>
      </c>
      <c r="E38" s="1">
        <v>45710.4221875</v>
      </c>
      <c r="F38" s="2" t="s">
        <v>578</v>
      </c>
      <c r="G38" s="8" t="s">
        <v>20</v>
      </c>
      <c r="H38" s="14">
        <v>0</v>
      </c>
      <c r="I38" s="81">
        <v>32</v>
      </c>
      <c r="J38" s="8"/>
      <c r="K38" s="8">
        <v>0</v>
      </c>
      <c r="L38" s="8">
        <v>0</v>
      </c>
      <c r="M38" s="16">
        <v>44.4</v>
      </c>
      <c r="N38" s="81">
        <v>112</v>
      </c>
      <c r="O38" s="16"/>
      <c r="P38" s="16">
        <v>2</v>
      </c>
      <c r="Q38" s="10" t="s">
        <v>21</v>
      </c>
      <c r="R38" s="81">
        <v>25.511824799999999</v>
      </c>
      <c r="S38" s="8">
        <v>648</v>
      </c>
      <c r="T38" s="8"/>
      <c r="U38" s="8"/>
      <c r="V38" s="8" t="s">
        <v>579</v>
      </c>
    </row>
    <row r="39" spans="1:22" ht="33" customHeight="1" thickBot="1" x14ac:dyDescent="0.4">
      <c r="A39" s="103"/>
      <c r="B39" s="104"/>
      <c r="C39" s="48"/>
      <c r="D39" s="48"/>
      <c r="E39" s="1"/>
      <c r="F39" s="2"/>
      <c r="G39" s="8"/>
      <c r="H39" s="14"/>
      <c r="I39" s="81"/>
      <c r="J39" s="8"/>
      <c r="K39" s="8"/>
      <c r="L39" s="40">
        <f>AVERAGE(L33:L38)</f>
        <v>1.6666666666666667</v>
      </c>
      <c r="M39" s="16"/>
      <c r="N39" s="81"/>
      <c r="O39" s="16"/>
      <c r="P39" s="41">
        <f>AVERAGE(P33:P38)</f>
        <v>2.6666666666666665</v>
      </c>
      <c r="Q39" s="10"/>
      <c r="R39" s="81"/>
      <c r="S39" s="8"/>
      <c r="T39" s="8"/>
      <c r="U39" s="40"/>
      <c r="V39" s="8"/>
    </row>
    <row r="40" spans="1:22" ht="33" customHeight="1" thickBot="1" x14ac:dyDescent="0.4">
      <c r="A40" s="103"/>
      <c r="B40" s="104" t="s">
        <v>785</v>
      </c>
      <c r="C40" s="49" t="s">
        <v>297</v>
      </c>
      <c r="D40" s="49" t="s">
        <v>567</v>
      </c>
      <c r="E40" s="27">
        <v>45710.435567129629</v>
      </c>
      <c r="F40" s="26" t="s">
        <v>569</v>
      </c>
      <c r="G40" s="28" t="s">
        <v>20</v>
      </c>
      <c r="H40" s="30">
        <v>0</v>
      </c>
      <c r="I40" s="82">
        <v>32</v>
      </c>
      <c r="J40" s="28"/>
      <c r="K40" s="28">
        <v>0</v>
      </c>
      <c r="L40" s="28">
        <v>0</v>
      </c>
      <c r="M40" s="31">
        <v>48</v>
      </c>
      <c r="N40" s="82">
        <v>118</v>
      </c>
      <c r="O40" s="31"/>
      <c r="P40" s="31">
        <v>3</v>
      </c>
      <c r="Q40" s="29" t="s">
        <v>21</v>
      </c>
      <c r="R40" s="82">
        <v>6.4566963999999993</v>
      </c>
      <c r="S40" s="28">
        <v>164</v>
      </c>
      <c r="T40" s="28"/>
      <c r="U40" s="28"/>
      <c r="V40" s="28" t="s">
        <v>570</v>
      </c>
    </row>
    <row r="41" spans="1:22" ht="33" customHeight="1" thickBot="1" x14ac:dyDescent="0.4">
      <c r="A41" s="103"/>
      <c r="B41" s="104"/>
      <c r="C41" s="49" t="s">
        <v>297</v>
      </c>
      <c r="D41" s="49" t="s">
        <v>567</v>
      </c>
      <c r="E41" s="27">
        <v>45710.425729166665</v>
      </c>
      <c r="F41" s="26" t="s">
        <v>61</v>
      </c>
      <c r="G41" s="28" t="s">
        <v>20</v>
      </c>
      <c r="H41" s="31">
        <v>-7.7770000000000001</v>
      </c>
      <c r="I41" s="82">
        <v>18</v>
      </c>
      <c r="J41" s="28"/>
      <c r="K41" s="28">
        <v>2</v>
      </c>
      <c r="L41" s="28">
        <v>2</v>
      </c>
      <c r="M41" s="31">
        <v>47.217500000000001</v>
      </c>
      <c r="N41" s="82">
        <v>117</v>
      </c>
      <c r="O41" s="31"/>
      <c r="P41" s="31">
        <v>3</v>
      </c>
      <c r="Q41" s="28" t="s">
        <v>27</v>
      </c>
      <c r="R41" s="82">
        <v>11.299218699999999</v>
      </c>
      <c r="S41" s="28">
        <v>287</v>
      </c>
      <c r="T41" s="28"/>
      <c r="U41" s="28"/>
      <c r="V41" s="28" t="s">
        <v>568</v>
      </c>
    </row>
    <row r="42" spans="1:22" ht="33" customHeight="1" thickBot="1" x14ac:dyDescent="0.4">
      <c r="A42" s="103"/>
      <c r="B42" s="104"/>
      <c r="C42" s="49" t="s">
        <v>297</v>
      </c>
      <c r="D42" s="49" t="s">
        <v>567</v>
      </c>
      <c r="E42" s="27">
        <v>45777.667280092595</v>
      </c>
      <c r="F42" s="26" t="s">
        <v>54</v>
      </c>
      <c r="G42" s="29"/>
      <c r="H42" s="30">
        <v>-7.7770000000000001</v>
      </c>
      <c r="I42" s="82">
        <v>18</v>
      </c>
      <c r="J42" s="28"/>
      <c r="K42" s="28">
        <v>2</v>
      </c>
      <c r="L42" s="28">
        <v>2</v>
      </c>
      <c r="M42" s="31">
        <v>44.44</v>
      </c>
      <c r="N42" s="92">
        <v>112</v>
      </c>
      <c r="O42" s="30"/>
      <c r="P42" s="30">
        <v>2</v>
      </c>
      <c r="Q42" s="29" t="s">
        <v>27</v>
      </c>
      <c r="R42" s="92">
        <v>11.299218699999999</v>
      </c>
      <c r="S42" s="29">
        <v>287</v>
      </c>
      <c r="T42" s="29"/>
      <c r="U42" s="29"/>
      <c r="V42" s="28" t="s">
        <v>571</v>
      </c>
    </row>
    <row r="43" spans="1:22" ht="33" customHeight="1" thickBot="1" x14ac:dyDescent="0.4">
      <c r="A43" s="103"/>
      <c r="B43" s="104"/>
      <c r="C43" s="49"/>
      <c r="D43" s="49"/>
      <c r="E43" s="27"/>
      <c r="F43" s="26"/>
      <c r="G43" s="29"/>
      <c r="H43" s="30"/>
      <c r="I43" s="82"/>
      <c r="J43" s="28"/>
      <c r="K43" s="28"/>
      <c r="L43" s="40">
        <f>AVERAGE(L40:L42)</f>
        <v>1.3333333333333333</v>
      </c>
      <c r="M43" s="31"/>
      <c r="N43" s="92"/>
      <c r="O43" s="30"/>
      <c r="P43" s="138">
        <f>AVERAGE(P40:P42)</f>
        <v>2.6666666666666665</v>
      </c>
      <c r="Q43" s="29"/>
      <c r="R43" s="92"/>
      <c r="S43" s="29"/>
      <c r="T43" s="29"/>
      <c r="U43" s="139"/>
      <c r="V43" s="28"/>
    </row>
    <row r="44" spans="1:22" ht="33" customHeight="1" thickBot="1" x14ac:dyDescent="0.4">
      <c r="A44" s="103" t="s">
        <v>762</v>
      </c>
      <c r="B44" s="104" t="s">
        <v>786</v>
      </c>
      <c r="C44" s="48" t="s">
        <v>297</v>
      </c>
      <c r="D44" s="48" t="s">
        <v>563</v>
      </c>
      <c r="E44" s="4">
        <v>45710.448553240742</v>
      </c>
      <c r="F44" s="5" t="s">
        <v>565</v>
      </c>
      <c r="G44" s="9" t="s">
        <v>20</v>
      </c>
      <c r="H44" s="15">
        <v>2.222</v>
      </c>
      <c r="I44" s="83">
        <v>36</v>
      </c>
      <c r="J44" s="9"/>
      <c r="K44" s="9">
        <v>0</v>
      </c>
      <c r="L44" s="9">
        <v>0</v>
      </c>
      <c r="M44" s="17">
        <v>48.884</v>
      </c>
      <c r="N44" s="83">
        <v>120</v>
      </c>
      <c r="O44" s="17"/>
      <c r="P44" s="17">
        <v>3</v>
      </c>
      <c r="Q44" s="11" t="s">
        <v>727</v>
      </c>
      <c r="R44" s="83">
        <v>7.0078777999999993</v>
      </c>
      <c r="S44" s="9">
        <v>178</v>
      </c>
      <c r="T44" s="9"/>
      <c r="U44" s="9"/>
      <c r="V44" s="9" t="s">
        <v>566</v>
      </c>
    </row>
    <row r="45" spans="1:22" ht="33" customHeight="1" thickBot="1" x14ac:dyDescent="0.4">
      <c r="A45" s="103"/>
      <c r="B45" s="104"/>
      <c r="C45" s="48" t="s">
        <v>297</v>
      </c>
      <c r="D45" s="48" t="s">
        <v>563</v>
      </c>
      <c r="E45" s="1">
        <v>45710.445706018516</v>
      </c>
      <c r="F45" s="2" t="s">
        <v>434</v>
      </c>
      <c r="G45" s="8" t="s">
        <v>20</v>
      </c>
      <c r="H45" s="16">
        <v>1.111</v>
      </c>
      <c r="I45" s="81">
        <v>34</v>
      </c>
      <c r="J45" s="8"/>
      <c r="K45" s="8">
        <v>0</v>
      </c>
      <c r="L45" s="8">
        <v>0</v>
      </c>
      <c r="M45" s="16">
        <v>47.217500000000001</v>
      </c>
      <c r="N45" s="81">
        <v>117</v>
      </c>
      <c r="O45" s="16"/>
      <c r="P45" s="16">
        <v>3</v>
      </c>
      <c r="Q45" s="8" t="s">
        <v>21</v>
      </c>
      <c r="R45" s="81">
        <v>22.992138399999998</v>
      </c>
      <c r="S45" s="8">
        <v>584</v>
      </c>
      <c r="T45" s="8"/>
      <c r="U45" s="8"/>
      <c r="V45" s="8" t="s">
        <v>564</v>
      </c>
    </row>
    <row r="46" spans="1:22" ht="33" customHeight="1" thickBot="1" x14ac:dyDescent="0.4">
      <c r="A46" s="103"/>
      <c r="B46" s="104"/>
      <c r="C46" s="48"/>
      <c r="D46" s="48"/>
      <c r="E46" s="1"/>
      <c r="F46" s="2"/>
      <c r="G46" s="8"/>
      <c r="H46" s="16"/>
      <c r="I46" s="81"/>
      <c r="J46" s="8"/>
      <c r="K46" s="8"/>
      <c r="L46" s="40">
        <f>AVERAGE(L44:L45)</f>
        <v>0</v>
      </c>
      <c r="M46" s="16"/>
      <c r="N46" s="81"/>
      <c r="O46" s="16"/>
      <c r="P46" s="41">
        <f>AVERAGE(P44:P45)</f>
        <v>3</v>
      </c>
      <c r="Q46" s="8"/>
      <c r="R46" s="81"/>
      <c r="S46" s="8"/>
      <c r="T46" s="8"/>
      <c r="U46" s="40"/>
      <c r="V46" s="8"/>
    </row>
    <row r="47" spans="1:22" ht="33" customHeight="1" thickBot="1" x14ac:dyDescent="0.4">
      <c r="A47" s="103"/>
      <c r="B47" s="104" t="s">
        <v>787</v>
      </c>
      <c r="C47" s="47" t="s">
        <v>297</v>
      </c>
      <c r="D47" s="47" t="s">
        <v>556</v>
      </c>
      <c r="E47" s="20">
        <v>45710.459189814814</v>
      </c>
      <c r="F47" s="21" t="s">
        <v>557</v>
      </c>
      <c r="G47" s="24" t="s">
        <v>20</v>
      </c>
      <c r="H47" s="23">
        <v>4.444</v>
      </c>
      <c r="I47" s="80">
        <v>40</v>
      </c>
      <c r="J47" s="24"/>
      <c r="K47" s="24">
        <v>0</v>
      </c>
      <c r="L47" s="24">
        <v>0</v>
      </c>
      <c r="M47" s="25">
        <v>45.6</v>
      </c>
      <c r="N47" s="80">
        <v>114</v>
      </c>
      <c r="O47" s="25"/>
      <c r="P47" s="25">
        <v>3</v>
      </c>
      <c r="Q47" s="22" t="s">
        <v>21</v>
      </c>
      <c r="R47" s="80">
        <v>9.2913435999999994</v>
      </c>
      <c r="S47" s="24">
        <v>236</v>
      </c>
      <c r="T47" s="24"/>
      <c r="U47" s="24"/>
      <c r="V47" s="24" t="s">
        <v>558</v>
      </c>
    </row>
    <row r="48" spans="1:22" ht="33" customHeight="1" thickBot="1" x14ac:dyDescent="0.4">
      <c r="A48" s="103"/>
      <c r="B48" s="104"/>
      <c r="C48" s="47" t="s">
        <v>297</v>
      </c>
      <c r="D48" s="47" t="s">
        <v>556</v>
      </c>
      <c r="E48" s="20">
        <v>45731.563460648147</v>
      </c>
      <c r="F48" s="21" t="s">
        <v>509</v>
      </c>
      <c r="G48" s="24" t="s">
        <v>20</v>
      </c>
      <c r="H48" s="25">
        <v>-8.3324999999999996</v>
      </c>
      <c r="I48" s="80">
        <v>17</v>
      </c>
      <c r="J48" s="24"/>
      <c r="K48" s="24">
        <v>3</v>
      </c>
      <c r="L48" s="24">
        <v>3</v>
      </c>
      <c r="M48" s="25">
        <v>47.217500000000001</v>
      </c>
      <c r="N48" s="80">
        <v>117</v>
      </c>
      <c r="O48" s="25"/>
      <c r="P48" s="25">
        <v>3</v>
      </c>
      <c r="Q48" s="24" t="s">
        <v>27</v>
      </c>
      <c r="R48" s="80">
        <v>11.299218699999999</v>
      </c>
      <c r="S48" s="24">
        <v>287</v>
      </c>
      <c r="T48" s="24"/>
      <c r="U48" s="24"/>
      <c r="V48" s="24" t="s">
        <v>562</v>
      </c>
    </row>
    <row r="49" spans="1:22" ht="33" customHeight="1" thickBot="1" x14ac:dyDescent="0.4">
      <c r="A49" s="103"/>
      <c r="B49" s="104"/>
      <c r="C49" s="47" t="s">
        <v>297</v>
      </c>
      <c r="D49" s="47" t="s">
        <v>556</v>
      </c>
      <c r="E49" s="20">
        <v>45710.461770833332</v>
      </c>
      <c r="F49" s="21" t="s">
        <v>560</v>
      </c>
      <c r="G49" s="24" t="s">
        <v>20</v>
      </c>
      <c r="H49" s="23">
        <v>1.111</v>
      </c>
      <c r="I49" s="80">
        <v>34</v>
      </c>
      <c r="J49" s="24"/>
      <c r="K49" s="24">
        <v>0</v>
      </c>
      <c r="L49" s="24">
        <v>0</v>
      </c>
      <c r="M49" s="25">
        <v>46.661999999999999</v>
      </c>
      <c r="N49" s="80">
        <v>116</v>
      </c>
      <c r="O49" s="25"/>
      <c r="P49" s="25">
        <v>3</v>
      </c>
      <c r="Q49" s="22" t="s">
        <v>21</v>
      </c>
      <c r="R49" s="80">
        <v>14.291346299999999</v>
      </c>
      <c r="S49" s="24">
        <v>363</v>
      </c>
      <c r="T49" s="24"/>
      <c r="U49" s="24"/>
      <c r="V49" s="24" t="s">
        <v>561</v>
      </c>
    </row>
    <row r="50" spans="1:22" ht="33" customHeight="1" thickBot="1" x14ac:dyDescent="0.4">
      <c r="A50" s="103"/>
      <c r="B50" s="104"/>
      <c r="C50" s="47" t="s">
        <v>297</v>
      </c>
      <c r="D50" s="47" t="s">
        <v>556</v>
      </c>
      <c r="E50" s="20">
        <v>45710.460381944446</v>
      </c>
      <c r="F50" s="21" t="s">
        <v>434</v>
      </c>
      <c r="G50" s="24" t="s">
        <v>20</v>
      </c>
      <c r="H50" s="23">
        <v>0.55549999999999999</v>
      </c>
      <c r="I50" s="80">
        <v>33</v>
      </c>
      <c r="J50" s="24"/>
      <c r="K50" s="24">
        <v>0</v>
      </c>
      <c r="L50" s="24">
        <v>0</v>
      </c>
      <c r="M50" s="25">
        <v>47</v>
      </c>
      <c r="N50" s="80">
        <v>117</v>
      </c>
      <c r="O50" s="25"/>
      <c r="P50" s="25">
        <v>3</v>
      </c>
      <c r="Q50" s="22" t="s">
        <v>21</v>
      </c>
      <c r="R50" s="80">
        <v>22.992138399999998</v>
      </c>
      <c r="S50" s="24">
        <v>584</v>
      </c>
      <c r="T50" s="24"/>
      <c r="U50" s="24"/>
      <c r="V50" s="24" t="s">
        <v>559</v>
      </c>
    </row>
    <row r="51" spans="1:22" ht="33" customHeight="1" thickBot="1" x14ac:dyDescent="0.4">
      <c r="A51" s="103"/>
      <c r="B51" s="104"/>
      <c r="C51" s="47"/>
      <c r="D51" s="47"/>
      <c r="E51" s="20"/>
      <c r="F51" s="21"/>
      <c r="G51" s="24"/>
      <c r="H51" s="23"/>
      <c r="I51" s="80"/>
      <c r="J51" s="24"/>
      <c r="K51" s="24"/>
      <c r="L51" s="40">
        <f>AVERAGE(L47:L50)</f>
        <v>0.75</v>
      </c>
      <c r="M51" s="25"/>
      <c r="N51" s="80"/>
      <c r="O51" s="25"/>
      <c r="P51" s="41">
        <f>AVERAGE(P47:P50)</f>
        <v>3</v>
      </c>
      <c r="Q51" s="22"/>
      <c r="R51" s="80"/>
      <c r="S51" s="24"/>
      <c r="T51" s="24"/>
      <c r="U51" s="40"/>
      <c r="V51" s="24"/>
    </row>
    <row r="52" spans="1:22" ht="33" customHeight="1" thickBot="1" x14ac:dyDescent="0.4">
      <c r="A52" s="103" t="s">
        <v>762</v>
      </c>
      <c r="B52" s="104" t="s">
        <v>550</v>
      </c>
      <c r="C52" s="48" t="s">
        <v>297</v>
      </c>
      <c r="D52" s="48" t="s">
        <v>550</v>
      </c>
      <c r="E52" s="4">
        <v>45710.475891203707</v>
      </c>
      <c r="F52" s="5" t="s">
        <v>553</v>
      </c>
      <c r="G52" s="9" t="s">
        <v>20</v>
      </c>
      <c r="H52" s="15">
        <v>0.55549999999999999</v>
      </c>
      <c r="I52" s="83">
        <v>33</v>
      </c>
      <c r="J52" s="9"/>
      <c r="K52" s="9">
        <v>0</v>
      </c>
      <c r="L52" s="9">
        <v>0</v>
      </c>
      <c r="M52" s="17">
        <v>49.5</v>
      </c>
      <c r="N52" s="83">
        <v>121</v>
      </c>
      <c r="O52" s="17"/>
      <c r="P52" s="17">
        <v>3</v>
      </c>
      <c r="Q52" s="11" t="s">
        <v>21</v>
      </c>
      <c r="R52" s="83">
        <v>11.417328999999999</v>
      </c>
      <c r="S52" s="9">
        <v>290</v>
      </c>
      <c r="T52" s="9"/>
      <c r="U52" s="9"/>
      <c r="V52" s="9" t="s">
        <v>554</v>
      </c>
    </row>
    <row r="53" spans="1:22" ht="33" customHeight="1" thickBot="1" x14ac:dyDescent="0.4">
      <c r="A53" s="103"/>
      <c r="B53" s="104"/>
      <c r="C53" s="48" t="s">
        <v>297</v>
      </c>
      <c r="D53" s="48" t="s">
        <v>550</v>
      </c>
      <c r="E53" s="1">
        <v>45710.525960648149</v>
      </c>
      <c r="F53" s="2" t="s">
        <v>531</v>
      </c>
      <c r="G53" s="8" t="s">
        <v>20</v>
      </c>
      <c r="H53" s="14">
        <v>-2.7774999999999999</v>
      </c>
      <c r="I53" s="81">
        <v>27</v>
      </c>
      <c r="J53" s="8"/>
      <c r="K53" s="8">
        <v>0</v>
      </c>
      <c r="L53" s="8">
        <v>0</v>
      </c>
      <c r="M53" s="16">
        <v>45.6</v>
      </c>
      <c r="N53" s="81">
        <v>115</v>
      </c>
      <c r="O53" s="16"/>
      <c r="P53" s="16">
        <v>3</v>
      </c>
      <c r="Q53" s="11" t="s">
        <v>21</v>
      </c>
      <c r="R53" s="81">
        <v>25.944895899999999</v>
      </c>
      <c r="S53" s="8">
        <v>659</v>
      </c>
      <c r="T53" s="8"/>
      <c r="U53" s="8"/>
      <c r="V53" s="8" t="s">
        <v>555</v>
      </c>
    </row>
    <row r="54" spans="1:22" ht="33" customHeight="1" thickBot="1" x14ac:dyDescent="0.4">
      <c r="A54" s="103"/>
      <c r="B54" s="104"/>
      <c r="C54" s="48" t="s">
        <v>297</v>
      </c>
      <c r="D54" s="48" t="s">
        <v>550</v>
      </c>
      <c r="E54" s="1">
        <v>45710.471689814818</v>
      </c>
      <c r="F54" s="2" t="s">
        <v>551</v>
      </c>
      <c r="G54" s="8" t="s">
        <v>20</v>
      </c>
      <c r="H54" s="14">
        <v>0</v>
      </c>
      <c r="I54" s="81">
        <v>32</v>
      </c>
      <c r="J54" s="8"/>
      <c r="K54" s="8">
        <v>0</v>
      </c>
      <c r="L54" s="8">
        <v>0</v>
      </c>
      <c r="M54" s="16">
        <v>49.5</v>
      </c>
      <c r="N54" s="81">
        <v>121</v>
      </c>
      <c r="O54" s="16"/>
      <c r="P54" s="16">
        <v>3</v>
      </c>
      <c r="Q54" s="11" t="s">
        <v>21</v>
      </c>
      <c r="R54" s="81">
        <v>29.527574999999999</v>
      </c>
      <c r="S54" s="8">
        <v>750</v>
      </c>
      <c r="T54" s="8"/>
      <c r="U54" s="8"/>
      <c r="V54" s="8" t="s">
        <v>552</v>
      </c>
    </row>
    <row r="55" spans="1:22" ht="33" customHeight="1" thickBot="1" x14ac:dyDescent="0.4">
      <c r="A55" s="103"/>
      <c r="B55" s="104"/>
      <c r="C55" s="48"/>
      <c r="D55" s="48"/>
      <c r="E55" s="1"/>
      <c r="F55" s="2"/>
      <c r="G55" s="8"/>
      <c r="H55" s="14"/>
      <c r="I55" s="81"/>
      <c r="J55" s="8"/>
      <c r="K55" s="8"/>
      <c r="L55" s="40">
        <f>SUM(L52:L54)</f>
        <v>0</v>
      </c>
      <c r="M55" s="16"/>
      <c r="N55" s="81"/>
      <c r="O55" s="16"/>
      <c r="P55" s="41">
        <f>AVERAGE(P52:P54)</f>
        <v>3</v>
      </c>
      <c r="Q55" s="10"/>
      <c r="R55" s="81"/>
      <c r="S55" s="8"/>
      <c r="T55" s="8"/>
      <c r="U55" s="40"/>
      <c r="V55" s="8"/>
    </row>
    <row r="56" spans="1:22" ht="33" customHeight="1" thickBot="1" x14ac:dyDescent="0.4">
      <c r="A56" s="103"/>
      <c r="B56" s="104" t="s">
        <v>788</v>
      </c>
      <c r="C56" s="49" t="s">
        <v>297</v>
      </c>
      <c r="D56" s="49" t="s">
        <v>544</v>
      </c>
      <c r="E56" s="27">
        <v>45706.709328703706</v>
      </c>
      <c r="F56" s="26" t="s">
        <v>509</v>
      </c>
      <c r="G56" s="28" t="s">
        <v>20</v>
      </c>
      <c r="H56" s="31">
        <v>-8.8879999999999999</v>
      </c>
      <c r="I56" s="82">
        <v>16</v>
      </c>
      <c r="J56" s="28"/>
      <c r="K56" s="28">
        <v>3</v>
      </c>
      <c r="L56" s="28">
        <v>3</v>
      </c>
      <c r="M56" s="31">
        <v>45.9</v>
      </c>
      <c r="N56" s="82">
        <v>115</v>
      </c>
      <c r="O56" s="31"/>
      <c r="P56" s="31">
        <v>3</v>
      </c>
      <c r="Q56" s="28" t="s">
        <v>27</v>
      </c>
      <c r="R56" s="82">
        <v>11.299218699999999</v>
      </c>
      <c r="S56" s="28">
        <v>287</v>
      </c>
      <c r="T56" s="28"/>
      <c r="U56" s="28"/>
      <c r="V56" s="28" t="s">
        <v>545</v>
      </c>
    </row>
    <row r="57" spans="1:22" ht="33" customHeight="1" thickBot="1" x14ac:dyDescent="0.4">
      <c r="A57" s="103"/>
      <c r="B57" s="104"/>
      <c r="C57" s="49" t="s">
        <v>297</v>
      </c>
      <c r="D57" s="49" t="s">
        <v>544</v>
      </c>
      <c r="E57" s="27">
        <v>45710.481527777774</v>
      </c>
      <c r="F57" s="26" t="s">
        <v>546</v>
      </c>
      <c r="G57" s="28" t="s">
        <v>20</v>
      </c>
      <c r="H57" s="30">
        <v>0</v>
      </c>
      <c r="I57" s="82">
        <v>32</v>
      </c>
      <c r="J57" s="28"/>
      <c r="K57" s="28">
        <v>0</v>
      </c>
      <c r="L57" s="28">
        <v>0</v>
      </c>
      <c r="M57" s="31">
        <v>47</v>
      </c>
      <c r="N57" s="82">
        <v>117</v>
      </c>
      <c r="O57" s="31"/>
      <c r="P57" s="31">
        <v>3</v>
      </c>
      <c r="Q57" s="29" t="s">
        <v>21</v>
      </c>
      <c r="R57" s="82">
        <v>14.291346299999999</v>
      </c>
      <c r="S57" s="28">
        <v>363</v>
      </c>
      <c r="T57" s="28"/>
      <c r="U57" s="28"/>
      <c r="V57" s="28" t="s">
        <v>547</v>
      </c>
    </row>
    <row r="58" spans="1:22" ht="33" customHeight="1" thickBot="1" x14ac:dyDescent="0.4">
      <c r="A58" s="103"/>
      <c r="B58" s="104"/>
      <c r="C58" s="49" t="s">
        <v>297</v>
      </c>
      <c r="D58" s="49" t="s">
        <v>544</v>
      </c>
      <c r="E58" s="27">
        <v>45710.483252314814</v>
      </c>
      <c r="F58" s="26" t="s">
        <v>548</v>
      </c>
      <c r="G58" s="28" t="s">
        <v>20</v>
      </c>
      <c r="H58" s="30">
        <v>0</v>
      </c>
      <c r="I58" s="82">
        <v>32</v>
      </c>
      <c r="J58" s="28"/>
      <c r="K58" s="28">
        <v>0</v>
      </c>
      <c r="L58" s="28">
        <v>0</v>
      </c>
      <c r="M58" s="31">
        <v>48</v>
      </c>
      <c r="N58" s="82">
        <v>118</v>
      </c>
      <c r="O58" s="31"/>
      <c r="P58" s="31">
        <v>3</v>
      </c>
      <c r="Q58" s="29" t="s">
        <v>21</v>
      </c>
      <c r="R58" s="82">
        <v>14.3307164</v>
      </c>
      <c r="S58" s="28">
        <v>364</v>
      </c>
      <c r="T58" s="28"/>
      <c r="U58" s="28"/>
      <c r="V58" s="28" t="s">
        <v>549</v>
      </c>
    </row>
    <row r="59" spans="1:22" ht="33" customHeight="1" thickBot="1" x14ac:dyDescent="0.4">
      <c r="A59" s="103"/>
      <c r="B59" s="104"/>
      <c r="C59" s="49"/>
      <c r="D59" s="49"/>
      <c r="E59" s="27"/>
      <c r="F59" s="26"/>
      <c r="G59" s="28"/>
      <c r="H59" s="30"/>
      <c r="I59" s="82"/>
      <c r="J59" s="28"/>
      <c r="K59" s="28"/>
      <c r="L59" s="40">
        <f>AVERAGE(L56:L58)</f>
        <v>1</v>
      </c>
      <c r="M59" s="31"/>
      <c r="N59" s="82"/>
      <c r="O59" s="31"/>
      <c r="P59" s="41">
        <f>AVERAGE(P56:P58)</f>
        <v>3</v>
      </c>
      <c r="Q59" s="29"/>
      <c r="R59" s="82"/>
      <c r="S59" s="28"/>
      <c r="T59" s="28"/>
      <c r="U59" s="40"/>
      <c r="V59" s="28"/>
    </row>
    <row r="60" spans="1:22" ht="33" customHeight="1" thickBot="1" x14ac:dyDescent="0.4">
      <c r="A60" s="103" t="s">
        <v>762</v>
      </c>
      <c r="B60" s="104" t="s">
        <v>535</v>
      </c>
      <c r="C60" s="48" t="s">
        <v>297</v>
      </c>
      <c r="D60" s="48" t="s">
        <v>535</v>
      </c>
      <c r="E60" s="4">
        <v>45791.485833333332</v>
      </c>
      <c r="F60" s="5" t="s">
        <v>541</v>
      </c>
      <c r="G60" s="9" t="s">
        <v>20</v>
      </c>
      <c r="H60" s="17">
        <v>-4.9995000000000003</v>
      </c>
      <c r="I60" s="83">
        <v>23</v>
      </c>
      <c r="J60" s="9"/>
      <c r="K60" s="9">
        <v>1</v>
      </c>
      <c r="L60" s="9">
        <v>1</v>
      </c>
      <c r="M60" s="17">
        <v>49</v>
      </c>
      <c r="N60" s="83">
        <v>120.2</v>
      </c>
      <c r="O60" s="17"/>
      <c r="P60" s="17">
        <v>3</v>
      </c>
      <c r="Q60" s="9" t="s">
        <v>21</v>
      </c>
      <c r="R60" s="83">
        <v>6.3779561999999999</v>
      </c>
      <c r="S60" s="9">
        <v>162</v>
      </c>
      <c r="T60" s="9"/>
      <c r="U60" s="9"/>
      <c r="V60" s="9"/>
    </row>
    <row r="61" spans="1:22" ht="33" customHeight="1" thickBot="1" x14ac:dyDescent="0.4">
      <c r="A61" s="103"/>
      <c r="B61" s="104"/>
      <c r="C61" s="48" t="s">
        <v>297</v>
      </c>
      <c r="D61" s="48" t="s">
        <v>535</v>
      </c>
      <c r="E61" s="1">
        <v>45791.48369212963</v>
      </c>
      <c r="F61" s="2" t="s">
        <v>540</v>
      </c>
      <c r="G61" s="8" t="s">
        <v>20</v>
      </c>
      <c r="H61" s="16">
        <v>0</v>
      </c>
      <c r="I61" s="81">
        <v>32</v>
      </c>
      <c r="J61" s="8"/>
      <c r="K61" s="8">
        <v>0</v>
      </c>
      <c r="L61" s="8">
        <v>0</v>
      </c>
      <c r="M61" s="16">
        <v>47.4</v>
      </c>
      <c r="N61" s="81">
        <v>117.32</v>
      </c>
      <c r="O61" s="16"/>
      <c r="P61" s="16">
        <v>3</v>
      </c>
      <c r="Q61" s="8" t="s">
        <v>21</v>
      </c>
      <c r="R61" s="81">
        <v>11.4566991</v>
      </c>
      <c r="S61" s="8">
        <v>291</v>
      </c>
      <c r="T61" s="8"/>
      <c r="U61" s="8"/>
      <c r="V61" s="8"/>
    </row>
    <row r="62" spans="1:22" ht="33" customHeight="1" thickBot="1" x14ac:dyDescent="0.4">
      <c r="A62" s="103"/>
      <c r="B62" s="104"/>
      <c r="C62" s="48" t="s">
        <v>297</v>
      </c>
      <c r="D62" s="48" t="s">
        <v>535</v>
      </c>
      <c r="E62" s="1">
        <v>45791.487881944442</v>
      </c>
      <c r="F62" s="2" t="s">
        <v>542</v>
      </c>
      <c r="G62" s="10"/>
      <c r="H62" s="14">
        <v>-7.2214999999999998</v>
      </c>
      <c r="I62" s="81">
        <v>19</v>
      </c>
      <c r="J62" s="8"/>
      <c r="K62" s="8">
        <v>2</v>
      </c>
      <c r="L62" s="8">
        <v>2</v>
      </c>
      <c r="M62" s="16">
        <v>45.6</v>
      </c>
      <c r="N62" s="81">
        <v>114.08</v>
      </c>
      <c r="O62" s="16"/>
      <c r="P62" s="16">
        <v>3</v>
      </c>
      <c r="Q62" s="9" t="s">
        <v>21</v>
      </c>
      <c r="R62" s="81">
        <v>14.3307164</v>
      </c>
      <c r="S62" s="8">
        <v>364</v>
      </c>
      <c r="T62" s="8"/>
      <c r="U62" s="8"/>
      <c r="V62" s="8"/>
    </row>
    <row r="63" spans="1:22" ht="33" customHeight="1" thickBot="1" x14ac:dyDescent="0.4">
      <c r="A63" s="103"/>
      <c r="B63" s="104"/>
      <c r="C63" s="48" t="s">
        <v>297</v>
      </c>
      <c r="D63" s="48" t="s">
        <v>535</v>
      </c>
      <c r="E63" s="4">
        <v>45791.49</v>
      </c>
      <c r="F63" s="5" t="s">
        <v>543</v>
      </c>
      <c r="G63" s="11"/>
      <c r="H63" s="15">
        <v>-0.55549999999999999</v>
      </c>
      <c r="I63" s="83">
        <v>31</v>
      </c>
      <c r="J63" s="9"/>
      <c r="K63" s="9">
        <v>0</v>
      </c>
      <c r="L63" s="9">
        <v>0</v>
      </c>
      <c r="M63" s="17">
        <v>47.2</v>
      </c>
      <c r="N63" s="83">
        <v>116.96000000000001</v>
      </c>
      <c r="O63" s="17"/>
      <c r="P63" s="17">
        <v>3</v>
      </c>
      <c r="Q63" s="9" t="s">
        <v>21</v>
      </c>
      <c r="R63" s="83">
        <v>15.6299297</v>
      </c>
      <c r="S63" s="9">
        <v>397</v>
      </c>
      <c r="T63" s="9"/>
      <c r="U63" s="9"/>
      <c r="V63" s="9"/>
    </row>
    <row r="64" spans="1:22" ht="33" customHeight="1" thickBot="1" x14ac:dyDescent="0.4">
      <c r="A64" s="103"/>
      <c r="B64" s="104"/>
      <c r="C64" s="48" t="s">
        <v>297</v>
      </c>
      <c r="D64" s="48" t="s">
        <v>535</v>
      </c>
      <c r="E64" s="1">
        <v>45710.494780092595</v>
      </c>
      <c r="F64" s="2" t="s">
        <v>536</v>
      </c>
      <c r="G64" s="8" t="s">
        <v>20</v>
      </c>
      <c r="H64" s="14">
        <v>0</v>
      </c>
      <c r="I64" s="81">
        <v>32</v>
      </c>
      <c r="J64" s="8"/>
      <c r="K64" s="8">
        <v>0</v>
      </c>
      <c r="L64" s="8">
        <v>0</v>
      </c>
      <c r="M64" s="16">
        <v>47.217500000000001</v>
      </c>
      <c r="N64" s="81">
        <v>117</v>
      </c>
      <c r="O64" s="16"/>
      <c r="P64" s="16">
        <v>3</v>
      </c>
      <c r="Q64" s="9" t="s">
        <v>21</v>
      </c>
      <c r="R64" s="81">
        <v>19.68505</v>
      </c>
      <c r="S64" s="8">
        <v>500</v>
      </c>
      <c r="T64" s="8"/>
      <c r="U64" s="8"/>
      <c r="V64" s="8" t="s">
        <v>537</v>
      </c>
    </row>
    <row r="65" spans="1:22" ht="33" customHeight="1" thickBot="1" x14ac:dyDescent="0.4">
      <c r="A65" s="103"/>
      <c r="B65" s="104"/>
      <c r="C65" s="48" t="s">
        <v>297</v>
      </c>
      <c r="D65" s="48" t="s">
        <v>535</v>
      </c>
      <c r="E65" s="4">
        <v>45710.496307870373</v>
      </c>
      <c r="F65" s="5" t="s">
        <v>538</v>
      </c>
      <c r="G65" s="9" t="s">
        <v>20</v>
      </c>
      <c r="H65" s="15">
        <v>-0.55549999999999999</v>
      </c>
      <c r="I65" s="83">
        <v>31</v>
      </c>
      <c r="J65" s="9"/>
      <c r="K65" s="9">
        <v>0</v>
      </c>
      <c r="L65" s="9">
        <v>0</v>
      </c>
      <c r="M65" s="17">
        <v>47.217500000000001</v>
      </c>
      <c r="N65" s="83">
        <v>117</v>
      </c>
      <c r="O65" s="17"/>
      <c r="P65" s="17">
        <v>3</v>
      </c>
      <c r="Q65" s="9" t="s">
        <v>21</v>
      </c>
      <c r="R65" s="83">
        <v>22.992138399999998</v>
      </c>
      <c r="S65" s="9">
        <v>584</v>
      </c>
      <c r="T65" s="9"/>
      <c r="U65" s="9"/>
      <c r="V65" s="9" t="s">
        <v>539</v>
      </c>
    </row>
    <row r="66" spans="1:22" ht="33" customHeight="1" thickBot="1" x14ac:dyDescent="0.4">
      <c r="A66" s="103"/>
      <c r="B66" s="104"/>
      <c r="C66" s="48"/>
      <c r="D66" s="48"/>
      <c r="E66" s="4"/>
      <c r="F66" s="5"/>
      <c r="G66" s="9"/>
      <c r="H66" s="15"/>
      <c r="I66" s="83"/>
      <c r="J66" s="9"/>
      <c r="K66" s="9"/>
      <c r="L66" s="40">
        <f>AVERAGE(L60:L65)</f>
        <v>0.5</v>
      </c>
      <c r="M66" s="17"/>
      <c r="N66" s="83"/>
      <c r="O66" s="17"/>
      <c r="P66" s="41">
        <f>AVERAGE(P60:P65)</f>
        <v>3</v>
      </c>
      <c r="Q66" s="11"/>
      <c r="R66" s="83"/>
      <c r="S66" s="9"/>
      <c r="T66" s="9"/>
      <c r="U66" s="40"/>
      <c r="V66" s="9"/>
    </row>
    <row r="67" spans="1:22" ht="33" customHeight="1" thickBot="1" x14ac:dyDescent="0.4">
      <c r="A67" s="103" t="s">
        <v>762</v>
      </c>
      <c r="B67" s="104" t="s">
        <v>789</v>
      </c>
      <c r="C67" s="47" t="s">
        <v>297</v>
      </c>
      <c r="D67" s="47" t="s">
        <v>532</v>
      </c>
      <c r="E67" s="20">
        <v>45712.386261574073</v>
      </c>
      <c r="F67" s="21" t="s">
        <v>533</v>
      </c>
      <c r="G67" s="24" t="s">
        <v>20</v>
      </c>
      <c r="H67" s="23">
        <v>1.111</v>
      </c>
      <c r="I67" s="80">
        <v>34</v>
      </c>
      <c r="J67" s="24"/>
      <c r="K67" s="24">
        <v>0</v>
      </c>
      <c r="L67" s="24">
        <v>0</v>
      </c>
      <c r="M67" s="25">
        <v>47.217500000000001</v>
      </c>
      <c r="N67" s="80">
        <v>117</v>
      </c>
      <c r="O67" s="25"/>
      <c r="P67" s="25">
        <v>3</v>
      </c>
      <c r="Q67" s="22" t="s">
        <v>21</v>
      </c>
      <c r="R67" s="80">
        <v>10.236226</v>
      </c>
      <c r="S67" s="24">
        <v>260</v>
      </c>
      <c r="T67" s="24"/>
      <c r="U67" s="24"/>
      <c r="V67" s="24" t="s">
        <v>534</v>
      </c>
    </row>
    <row r="68" spans="1:22" ht="33" customHeight="1" thickBot="1" x14ac:dyDescent="0.4">
      <c r="A68" s="103"/>
      <c r="B68" s="104"/>
      <c r="C68" s="47" t="s">
        <v>297</v>
      </c>
      <c r="D68" s="47" t="s">
        <v>532</v>
      </c>
      <c r="E68" s="20">
        <v>45712.386261574073</v>
      </c>
      <c r="F68" s="21" t="s">
        <v>721</v>
      </c>
      <c r="G68" s="24" t="s">
        <v>20</v>
      </c>
      <c r="H68" s="23">
        <v>-6.5</v>
      </c>
      <c r="I68" s="80">
        <f>(H68*1.8)+32</f>
        <v>20.299999999999997</v>
      </c>
      <c r="J68" s="24"/>
      <c r="K68" s="24">
        <v>2</v>
      </c>
      <c r="L68" s="24">
        <v>2</v>
      </c>
      <c r="M68" s="25">
        <v>47.6</v>
      </c>
      <c r="N68" s="80">
        <f>(M68*1.8)+32</f>
        <v>117.68</v>
      </c>
      <c r="O68" s="25"/>
      <c r="P68" s="25">
        <v>3</v>
      </c>
      <c r="Q68" s="22" t="s">
        <v>21</v>
      </c>
      <c r="R68" s="80">
        <f>S68/25.4</f>
        <v>10.866141732283465</v>
      </c>
      <c r="S68" s="24">
        <v>276</v>
      </c>
      <c r="T68" s="24"/>
      <c r="U68" s="24"/>
      <c r="V68" s="24"/>
    </row>
    <row r="69" spans="1:22" ht="33" customHeight="1" thickBot="1" x14ac:dyDescent="0.4">
      <c r="A69" s="103"/>
      <c r="B69" s="104"/>
      <c r="C69" s="47"/>
      <c r="D69" s="47"/>
      <c r="E69" s="20"/>
      <c r="F69" s="21"/>
      <c r="G69" s="24"/>
      <c r="H69" s="23"/>
      <c r="I69" s="80"/>
      <c r="J69" s="24"/>
      <c r="K69" s="24"/>
      <c r="L69" s="40">
        <f>AVERAGE(L67:L68)</f>
        <v>1</v>
      </c>
      <c r="M69" s="25"/>
      <c r="N69" s="80"/>
      <c r="O69" s="25"/>
      <c r="P69" s="41">
        <f>AVERAGE(P67:P68)</f>
        <v>3</v>
      </c>
      <c r="Q69" s="22"/>
      <c r="R69" s="80"/>
      <c r="S69" s="24"/>
      <c r="T69" s="24"/>
      <c r="U69" s="40"/>
      <c r="V69" s="24"/>
    </row>
    <row r="70" spans="1:22" ht="33" customHeight="1" thickBot="1" x14ac:dyDescent="0.4">
      <c r="A70" s="103" t="s">
        <v>762</v>
      </c>
      <c r="B70" s="104" t="s">
        <v>790</v>
      </c>
      <c r="C70" s="48" t="s">
        <v>297</v>
      </c>
      <c r="D70" s="48" t="s">
        <v>529</v>
      </c>
      <c r="E70" s="1">
        <v>45712.396319444444</v>
      </c>
      <c r="F70" s="2" t="s">
        <v>530</v>
      </c>
      <c r="G70" s="8" t="s">
        <v>20</v>
      </c>
      <c r="H70" s="14">
        <v>-4.444</v>
      </c>
      <c r="I70" s="81">
        <v>24</v>
      </c>
      <c r="J70" s="8"/>
      <c r="K70" s="8">
        <v>1</v>
      </c>
      <c r="L70" s="8">
        <v>1</v>
      </c>
      <c r="M70" s="16">
        <v>43.3</v>
      </c>
      <c r="N70" s="90">
        <v>109.94</v>
      </c>
      <c r="O70" s="14"/>
      <c r="P70" s="14">
        <v>2</v>
      </c>
      <c r="Q70" s="10" t="s">
        <v>21</v>
      </c>
      <c r="R70" s="90">
        <v>19.68505</v>
      </c>
      <c r="S70" s="10">
        <v>500</v>
      </c>
      <c r="T70" s="10"/>
      <c r="U70" s="10"/>
      <c r="V70" s="10"/>
    </row>
    <row r="71" spans="1:22" ht="33" customHeight="1" thickBot="1" x14ac:dyDescent="0.4">
      <c r="A71" s="103"/>
      <c r="B71" s="104"/>
      <c r="C71" s="48" t="s">
        <v>297</v>
      </c>
      <c r="D71" s="48" t="s">
        <v>529</v>
      </c>
      <c r="E71" s="4">
        <v>45712.399976851855</v>
      </c>
      <c r="F71" s="5" t="s">
        <v>531</v>
      </c>
      <c r="G71" s="9" t="s">
        <v>20</v>
      </c>
      <c r="H71" s="15">
        <v>-2.7774999999999999</v>
      </c>
      <c r="I71" s="83">
        <v>27</v>
      </c>
      <c r="J71" s="9"/>
      <c r="K71" s="9">
        <v>0</v>
      </c>
      <c r="L71" s="9">
        <v>0</v>
      </c>
      <c r="M71" s="17">
        <v>45.9</v>
      </c>
      <c r="N71" s="83">
        <v>115</v>
      </c>
      <c r="O71" s="17"/>
      <c r="P71" s="17">
        <v>3</v>
      </c>
      <c r="Q71" s="11" t="s">
        <v>21</v>
      </c>
      <c r="R71" s="83">
        <v>25.787415499999998</v>
      </c>
      <c r="S71" s="9">
        <v>655</v>
      </c>
      <c r="T71" s="9"/>
      <c r="U71" s="9"/>
      <c r="V71" s="9"/>
    </row>
    <row r="72" spans="1:22" ht="33" customHeight="1" thickBot="1" x14ac:dyDescent="0.4">
      <c r="A72" s="103"/>
      <c r="B72" s="104"/>
      <c r="C72" s="48"/>
      <c r="D72" s="48"/>
      <c r="E72" s="4"/>
      <c r="F72" s="5"/>
      <c r="G72" s="9"/>
      <c r="H72" s="15"/>
      <c r="I72" s="83"/>
      <c r="J72" s="9"/>
      <c r="K72" s="9"/>
      <c r="L72" s="40">
        <f>AVERAGE(L70:L71)</f>
        <v>0.5</v>
      </c>
      <c r="M72" s="17"/>
      <c r="N72" s="83"/>
      <c r="O72" s="17"/>
      <c r="P72" s="41">
        <f>AVERAGE(P70:P71)</f>
        <v>2.5</v>
      </c>
      <c r="Q72" s="11"/>
      <c r="R72" s="83"/>
      <c r="S72" s="9"/>
      <c r="T72" s="9"/>
      <c r="U72" s="40"/>
      <c r="V72" s="9"/>
    </row>
    <row r="73" spans="1:22" ht="33" customHeight="1" thickBot="1" x14ac:dyDescent="0.4">
      <c r="A73" s="103" t="s">
        <v>762</v>
      </c>
      <c r="B73" s="104" t="s">
        <v>791</v>
      </c>
      <c r="C73" s="49" t="s">
        <v>297</v>
      </c>
      <c r="D73" s="49" t="s">
        <v>524</v>
      </c>
      <c r="E73" s="27">
        <v>45712.423020833332</v>
      </c>
      <c r="F73" s="26" t="s">
        <v>527</v>
      </c>
      <c r="G73" s="28" t="s">
        <v>20</v>
      </c>
      <c r="H73" s="30">
        <v>-1.111</v>
      </c>
      <c r="I73" s="82">
        <v>30</v>
      </c>
      <c r="J73" s="28"/>
      <c r="K73" s="28">
        <v>0</v>
      </c>
      <c r="L73" s="28">
        <v>0</v>
      </c>
      <c r="M73" s="31">
        <v>48.328499999999998</v>
      </c>
      <c r="N73" s="82">
        <v>119</v>
      </c>
      <c r="O73" s="31"/>
      <c r="P73" s="31">
        <v>3</v>
      </c>
      <c r="Q73" s="29" t="s">
        <v>21</v>
      </c>
      <c r="R73" s="82">
        <v>12.716542299999999</v>
      </c>
      <c r="S73" s="28">
        <v>323</v>
      </c>
      <c r="T73" s="28"/>
      <c r="U73" s="28"/>
      <c r="V73" s="28" t="s">
        <v>528</v>
      </c>
    </row>
    <row r="74" spans="1:22" ht="33" customHeight="1" thickBot="1" x14ac:dyDescent="0.4">
      <c r="A74" s="103"/>
      <c r="B74" s="104"/>
      <c r="C74" s="49" t="s">
        <v>297</v>
      </c>
      <c r="D74" s="49" t="s">
        <v>524</v>
      </c>
      <c r="E74" s="27">
        <v>45712.421990740739</v>
      </c>
      <c r="F74" s="26" t="s">
        <v>525</v>
      </c>
      <c r="G74" s="28" t="s">
        <v>20</v>
      </c>
      <c r="H74" s="30">
        <v>-6.6660000000000004</v>
      </c>
      <c r="I74" s="82">
        <v>20</v>
      </c>
      <c r="J74" s="28"/>
      <c r="K74" s="28">
        <v>2</v>
      </c>
      <c r="L74" s="28">
        <v>2</v>
      </c>
      <c r="M74" s="31">
        <v>44.44</v>
      </c>
      <c r="N74" s="82">
        <v>112</v>
      </c>
      <c r="O74" s="31"/>
      <c r="P74" s="31">
        <v>2</v>
      </c>
      <c r="Q74" s="29" t="s">
        <v>21</v>
      </c>
      <c r="R74" s="82">
        <v>16.535442</v>
      </c>
      <c r="S74" s="28">
        <v>420</v>
      </c>
      <c r="T74" s="28"/>
      <c r="U74" s="28"/>
      <c r="V74" s="28" t="s">
        <v>526</v>
      </c>
    </row>
    <row r="75" spans="1:22" ht="33" customHeight="1" thickBot="1" x14ac:dyDescent="0.4">
      <c r="A75" s="103"/>
      <c r="B75" s="104"/>
      <c r="C75" s="49"/>
      <c r="D75" s="49"/>
      <c r="E75" s="27"/>
      <c r="F75" s="26"/>
      <c r="G75" s="28"/>
      <c r="H75" s="30"/>
      <c r="I75" s="82"/>
      <c r="J75" s="28"/>
      <c r="K75" s="28"/>
      <c r="L75" s="40">
        <f>AVERAGE(L73:L74)</f>
        <v>1</v>
      </c>
      <c r="M75" s="31"/>
      <c r="N75" s="82"/>
      <c r="O75" s="31"/>
      <c r="P75" s="41">
        <f>AVERAGE(P73:P74)</f>
        <v>2.5</v>
      </c>
      <c r="Q75" s="29"/>
      <c r="R75" s="82"/>
      <c r="S75" s="28"/>
      <c r="T75" s="28"/>
      <c r="U75" s="40"/>
      <c r="V75" s="28"/>
    </row>
    <row r="76" spans="1:22" ht="33" customHeight="1" thickBot="1" x14ac:dyDescent="0.4">
      <c r="A76" s="97"/>
      <c r="B76" s="98" t="s">
        <v>757</v>
      </c>
      <c r="C76" s="48" t="s">
        <v>607</v>
      </c>
      <c r="D76" s="48" t="s">
        <v>673</v>
      </c>
      <c r="E76" s="1">
        <v>45789.587777777779</v>
      </c>
      <c r="F76" s="2" t="s">
        <v>677</v>
      </c>
      <c r="G76" s="8" t="s">
        <v>20</v>
      </c>
      <c r="H76" s="14">
        <v>3.3330000000000002</v>
      </c>
      <c r="I76" s="81">
        <v>38</v>
      </c>
      <c r="J76" s="8"/>
      <c r="K76" s="8">
        <v>0</v>
      </c>
      <c r="L76" s="8">
        <v>0</v>
      </c>
      <c r="M76" s="16">
        <v>34.996499999999997</v>
      </c>
      <c r="N76" s="81">
        <v>95</v>
      </c>
      <c r="O76" s="16"/>
      <c r="P76" s="16">
        <v>0</v>
      </c>
      <c r="Q76" s="10" t="s">
        <v>21</v>
      </c>
      <c r="R76" s="81">
        <v>2.1653555</v>
      </c>
      <c r="S76" s="8">
        <v>55</v>
      </c>
      <c r="T76" s="8"/>
      <c r="U76" s="8"/>
      <c r="V76" s="8"/>
    </row>
    <row r="77" spans="1:22" ht="33" customHeight="1" thickBot="1" x14ac:dyDescent="0.4">
      <c r="A77" s="97"/>
      <c r="B77" s="98"/>
      <c r="C77" s="48" t="s">
        <v>607</v>
      </c>
      <c r="D77" s="48" t="s">
        <v>673</v>
      </c>
      <c r="E77" s="1">
        <v>45789.586331018516</v>
      </c>
      <c r="F77" s="2" t="s">
        <v>674</v>
      </c>
      <c r="G77" s="8" t="s">
        <v>20</v>
      </c>
      <c r="H77" s="16">
        <v>3.3330000000000002</v>
      </c>
      <c r="I77" s="81">
        <v>38</v>
      </c>
      <c r="J77" s="8"/>
      <c r="K77" s="8">
        <v>0</v>
      </c>
      <c r="L77" s="8">
        <v>0</v>
      </c>
      <c r="M77" s="16">
        <v>38.884999999999998</v>
      </c>
      <c r="N77" s="81">
        <v>102</v>
      </c>
      <c r="O77" s="16"/>
      <c r="P77" s="16">
        <v>1</v>
      </c>
      <c r="Q77" s="8" t="s">
        <v>21</v>
      </c>
      <c r="R77" s="81">
        <v>22.204736399999998</v>
      </c>
      <c r="S77" s="8">
        <v>564</v>
      </c>
      <c r="T77" s="8"/>
      <c r="U77" s="8"/>
      <c r="V77" s="8" t="s">
        <v>675</v>
      </c>
    </row>
    <row r="78" spans="1:22" ht="33" customHeight="1" thickBot="1" x14ac:dyDescent="0.4">
      <c r="A78" s="97"/>
      <c r="B78" s="98"/>
      <c r="C78" s="48" t="s">
        <v>607</v>
      </c>
      <c r="D78" s="48" t="s">
        <v>673</v>
      </c>
      <c r="E78" s="4">
        <v>45789.58829861111</v>
      </c>
      <c r="F78" s="5" t="s">
        <v>657</v>
      </c>
      <c r="G78" s="9" t="s">
        <v>20</v>
      </c>
      <c r="H78" s="17">
        <v>0</v>
      </c>
      <c r="I78" s="83">
        <v>32</v>
      </c>
      <c r="J78" s="9"/>
      <c r="K78" s="9">
        <v>0</v>
      </c>
      <c r="L78" s="9">
        <v>0</v>
      </c>
      <c r="M78" s="17">
        <v>36.662999999999997</v>
      </c>
      <c r="N78" s="83">
        <v>98</v>
      </c>
      <c r="O78" s="17"/>
      <c r="P78" s="17">
        <v>0</v>
      </c>
      <c r="Q78" s="9" t="s">
        <v>21</v>
      </c>
      <c r="R78" s="83">
        <v>30.905528499999999</v>
      </c>
      <c r="S78" s="9">
        <v>785</v>
      </c>
      <c r="T78" s="9"/>
      <c r="U78" s="9"/>
      <c r="V78" s="9"/>
    </row>
    <row r="79" spans="1:22" ht="33" customHeight="1" thickBot="1" x14ac:dyDescent="0.4">
      <c r="A79" s="97"/>
      <c r="B79" s="98"/>
      <c r="C79" s="48" t="s">
        <v>607</v>
      </c>
      <c r="D79" s="48" t="s">
        <v>673</v>
      </c>
      <c r="E79" s="1">
        <v>45789.588993055557</v>
      </c>
      <c r="F79" s="2" t="s">
        <v>678</v>
      </c>
      <c r="G79" s="8" t="s">
        <v>20</v>
      </c>
      <c r="H79" s="16">
        <v>1.6665000000000001</v>
      </c>
      <c r="I79" s="81">
        <v>35</v>
      </c>
      <c r="J79" s="8"/>
      <c r="K79" s="8">
        <v>0</v>
      </c>
      <c r="L79" s="8">
        <v>0</v>
      </c>
      <c r="M79" s="16">
        <v>37.774000000000001</v>
      </c>
      <c r="N79" s="81">
        <v>100</v>
      </c>
      <c r="O79" s="16"/>
      <c r="P79" s="16">
        <v>1</v>
      </c>
      <c r="Q79" s="8" t="s">
        <v>21</v>
      </c>
      <c r="R79" s="81">
        <v>30.905528499999999</v>
      </c>
      <c r="S79" s="8">
        <v>785</v>
      </c>
      <c r="T79" s="8"/>
      <c r="U79" s="8"/>
      <c r="V79" s="8"/>
    </row>
    <row r="80" spans="1:22" ht="33" customHeight="1" thickBot="1" x14ac:dyDescent="0.4">
      <c r="A80" s="97"/>
      <c r="B80" s="98"/>
      <c r="C80" s="48" t="s">
        <v>607</v>
      </c>
      <c r="D80" s="48" t="s">
        <v>673</v>
      </c>
      <c r="E80" s="4">
        <v>45789.586782407408</v>
      </c>
      <c r="F80" s="5" t="s">
        <v>676</v>
      </c>
      <c r="G80" s="9" t="s">
        <v>20</v>
      </c>
      <c r="H80" s="17">
        <v>7.2214999999999998</v>
      </c>
      <c r="I80" s="83">
        <v>45</v>
      </c>
      <c r="J80" s="9"/>
      <c r="K80" s="9">
        <v>0</v>
      </c>
      <c r="L80" s="9">
        <v>0</v>
      </c>
      <c r="M80" s="17">
        <v>29.441500000000001</v>
      </c>
      <c r="N80" s="83">
        <v>85</v>
      </c>
      <c r="O80" s="17"/>
      <c r="P80" s="17">
        <v>0</v>
      </c>
      <c r="Q80" s="9" t="s">
        <v>21</v>
      </c>
      <c r="R80" s="83">
        <v>41.141754499999998</v>
      </c>
      <c r="S80" s="9">
        <v>1045</v>
      </c>
      <c r="T80" s="9"/>
      <c r="U80" s="9"/>
      <c r="V80" s="9"/>
    </row>
    <row r="81" spans="1:22" ht="33" customHeight="1" thickBot="1" x14ac:dyDescent="0.4">
      <c r="A81" s="97"/>
      <c r="B81" s="98"/>
      <c r="C81" s="48"/>
      <c r="D81" s="48"/>
      <c r="E81" s="4"/>
      <c r="F81" s="5"/>
      <c r="G81" s="9"/>
      <c r="H81" s="17"/>
      <c r="I81" s="83"/>
      <c r="J81" s="9"/>
      <c r="K81" s="9"/>
      <c r="L81" s="40">
        <f>AVERAGE(L76:L80)</f>
        <v>0</v>
      </c>
      <c r="M81" s="17"/>
      <c r="N81" s="83"/>
      <c r="O81" s="17"/>
      <c r="P81" s="41">
        <f>AVERAGE(P76:P80)</f>
        <v>0.4</v>
      </c>
      <c r="Q81" s="9"/>
      <c r="R81" s="83"/>
      <c r="S81" s="9"/>
      <c r="T81" s="9"/>
      <c r="U81" s="40"/>
      <c r="V81" s="9"/>
    </row>
    <row r="82" spans="1:22" ht="33" customHeight="1" thickBot="1" x14ac:dyDescent="0.4">
      <c r="A82" s="103" t="s">
        <v>762</v>
      </c>
      <c r="B82" s="104" t="s">
        <v>792</v>
      </c>
      <c r="C82" s="47" t="s">
        <v>297</v>
      </c>
      <c r="D82" s="47" t="s">
        <v>521</v>
      </c>
      <c r="E82" s="20">
        <v>45712.434930555559</v>
      </c>
      <c r="F82" s="21" t="s">
        <v>523</v>
      </c>
      <c r="G82" s="24" t="s">
        <v>20</v>
      </c>
      <c r="H82" s="23">
        <v>-2.222</v>
      </c>
      <c r="I82" s="80">
        <v>28</v>
      </c>
      <c r="J82" s="24"/>
      <c r="K82" s="24">
        <v>0</v>
      </c>
      <c r="L82" s="24">
        <v>0</v>
      </c>
      <c r="M82" s="25">
        <v>48.3</v>
      </c>
      <c r="N82" s="80">
        <v>119</v>
      </c>
      <c r="O82" s="25"/>
      <c r="P82" s="25">
        <v>3</v>
      </c>
      <c r="Q82" s="22" t="s">
        <v>21</v>
      </c>
      <c r="R82" s="80">
        <v>4.4488212999999996</v>
      </c>
      <c r="S82" s="24">
        <v>113</v>
      </c>
      <c r="T82" s="24"/>
      <c r="U82" s="24"/>
      <c r="V82" s="24"/>
    </row>
    <row r="83" spans="1:22" ht="33" customHeight="1" thickBot="1" x14ac:dyDescent="0.4">
      <c r="A83" s="103"/>
      <c r="B83" s="104"/>
      <c r="C83" s="47" t="s">
        <v>297</v>
      </c>
      <c r="D83" s="47" t="s">
        <v>521</v>
      </c>
      <c r="E83" s="20">
        <v>45712.433877314812</v>
      </c>
      <c r="F83" s="21" t="s">
        <v>522</v>
      </c>
      <c r="G83" s="24" t="s">
        <v>20</v>
      </c>
      <c r="H83" s="23">
        <v>0</v>
      </c>
      <c r="I83" s="80">
        <v>32</v>
      </c>
      <c r="J83" s="24"/>
      <c r="K83" s="24">
        <v>0</v>
      </c>
      <c r="L83" s="24">
        <v>0</v>
      </c>
      <c r="M83" s="25">
        <v>47.1</v>
      </c>
      <c r="N83" s="80">
        <v>117</v>
      </c>
      <c r="O83" s="25"/>
      <c r="P83" s="25">
        <v>3</v>
      </c>
      <c r="Q83" s="22" t="s">
        <v>21</v>
      </c>
      <c r="R83" s="80">
        <v>11.811029999999999</v>
      </c>
      <c r="S83" s="24">
        <v>300</v>
      </c>
      <c r="T83" s="24"/>
      <c r="U83" s="24"/>
      <c r="V83" s="24"/>
    </row>
    <row r="84" spans="1:22" ht="33" customHeight="1" thickBot="1" x14ac:dyDescent="0.4">
      <c r="A84" s="103"/>
      <c r="B84" s="104"/>
      <c r="C84" s="47"/>
      <c r="D84" s="47"/>
      <c r="E84" s="20"/>
      <c r="F84" s="21"/>
      <c r="G84" s="24"/>
      <c r="H84" s="23"/>
      <c r="I84" s="80"/>
      <c r="J84" s="24"/>
      <c r="K84" s="24"/>
      <c r="L84" s="40">
        <f>AVERAGE(L82:L83)</f>
        <v>0</v>
      </c>
      <c r="M84" s="25"/>
      <c r="N84" s="80"/>
      <c r="O84" s="25"/>
      <c r="P84" s="41">
        <f>AVERAGE(P82:P83)</f>
        <v>3</v>
      </c>
      <c r="Q84" s="22"/>
      <c r="R84" s="80"/>
      <c r="S84" s="24"/>
      <c r="T84" s="24"/>
      <c r="U84" s="40"/>
      <c r="V84" s="24"/>
    </row>
    <row r="85" spans="1:22" ht="33" customHeight="1" thickBot="1" x14ac:dyDescent="0.4">
      <c r="A85" s="103" t="s">
        <v>762</v>
      </c>
      <c r="B85" s="104" t="s">
        <v>793</v>
      </c>
      <c r="C85" s="48" t="s">
        <v>297</v>
      </c>
      <c r="D85" s="48" t="s">
        <v>518</v>
      </c>
      <c r="E85" s="1">
        <v>45712.552060185182</v>
      </c>
      <c r="F85" s="2" t="s">
        <v>519</v>
      </c>
      <c r="G85" s="8" t="s">
        <v>20</v>
      </c>
      <c r="H85" s="16">
        <v>7.7770000000000001</v>
      </c>
      <c r="I85" s="81">
        <v>46</v>
      </c>
      <c r="J85" s="8"/>
      <c r="K85" s="13">
        <v>0</v>
      </c>
      <c r="L85" s="13">
        <v>0</v>
      </c>
      <c r="M85" s="16">
        <v>47.772999999999996</v>
      </c>
      <c r="N85" s="81">
        <v>118</v>
      </c>
      <c r="O85" s="16"/>
      <c r="P85" s="16">
        <v>3</v>
      </c>
      <c r="Q85" s="8" t="s">
        <v>21</v>
      </c>
      <c r="R85" s="81">
        <v>18.661427400000001</v>
      </c>
      <c r="S85" s="8">
        <v>474</v>
      </c>
      <c r="T85" s="8"/>
      <c r="U85" s="8"/>
      <c r="V85" s="8" t="s">
        <v>520</v>
      </c>
    </row>
    <row r="86" spans="1:22" ht="33" customHeight="1" thickBot="1" x14ac:dyDescent="0.4">
      <c r="A86" s="103"/>
      <c r="B86" s="104"/>
      <c r="C86" s="48" t="s">
        <v>297</v>
      </c>
      <c r="D86" s="48" t="s">
        <v>518</v>
      </c>
      <c r="E86" s="1">
        <v>45712.552060185182</v>
      </c>
      <c r="F86" s="72" t="s">
        <v>722</v>
      </c>
      <c r="G86" s="8" t="s">
        <v>20</v>
      </c>
      <c r="H86" s="16">
        <v>4.2</v>
      </c>
      <c r="I86" s="81">
        <f>(H86*1.8)+32</f>
        <v>39.56</v>
      </c>
      <c r="J86" s="8"/>
      <c r="K86" s="13">
        <v>0</v>
      </c>
      <c r="L86" s="13">
        <v>0</v>
      </c>
      <c r="M86" s="16">
        <v>47.6</v>
      </c>
      <c r="N86" s="81">
        <f>(M86*1.8)+32</f>
        <v>117.68</v>
      </c>
      <c r="O86" s="16"/>
      <c r="P86" s="16">
        <v>3</v>
      </c>
      <c r="Q86" s="8" t="s">
        <v>723</v>
      </c>
      <c r="R86" s="81">
        <f>S86/25.4</f>
        <v>16.73228346456693</v>
      </c>
      <c r="S86" s="8">
        <v>425</v>
      </c>
      <c r="T86" s="8"/>
      <c r="U86" s="8"/>
      <c r="V86" s="8"/>
    </row>
    <row r="87" spans="1:22" ht="33" customHeight="1" thickBot="1" x14ac:dyDescent="0.4">
      <c r="A87" s="103"/>
      <c r="B87" s="104"/>
      <c r="C87" s="48"/>
      <c r="D87" s="48"/>
      <c r="E87" s="1"/>
      <c r="F87" s="2"/>
      <c r="G87" s="8"/>
      <c r="H87" s="16"/>
      <c r="I87" s="81"/>
      <c r="J87" s="8"/>
      <c r="K87" s="8"/>
      <c r="L87" s="40">
        <f>SUM(L85:L86)</f>
        <v>0</v>
      </c>
      <c r="M87" s="16"/>
      <c r="N87" s="81"/>
      <c r="O87" s="16"/>
      <c r="P87" s="41">
        <f>AVERAGE(P85:P86)</f>
        <v>3</v>
      </c>
      <c r="Q87" s="8"/>
      <c r="R87" s="81"/>
      <c r="S87" s="8"/>
      <c r="T87" s="8"/>
      <c r="U87" s="40"/>
      <c r="V87" s="8"/>
    </row>
    <row r="88" spans="1:22" ht="33" customHeight="1" thickBot="1" x14ac:dyDescent="0.4">
      <c r="A88" s="103"/>
      <c r="B88" s="104" t="s">
        <v>794</v>
      </c>
      <c r="C88" s="49" t="s">
        <v>297</v>
      </c>
      <c r="D88" s="49" t="s">
        <v>508</v>
      </c>
      <c r="E88" s="27">
        <v>45712.569745370369</v>
      </c>
      <c r="F88" s="26" t="s">
        <v>514</v>
      </c>
      <c r="G88" s="28" t="s">
        <v>20</v>
      </c>
      <c r="H88" s="30">
        <v>-3.3330000000000002</v>
      </c>
      <c r="I88" s="82">
        <v>26</v>
      </c>
      <c r="J88" s="28"/>
      <c r="K88" s="28">
        <v>0</v>
      </c>
      <c r="L88" s="28">
        <v>0</v>
      </c>
      <c r="M88" s="31">
        <v>48.3</v>
      </c>
      <c r="N88" s="82">
        <v>119</v>
      </c>
      <c r="O88" s="31"/>
      <c r="P88" s="31">
        <v>3</v>
      </c>
      <c r="Q88" s="29" t="s">
        <v>21</v>
      </c>
      <c r="R88" s="82">
        <v>11.299218699999999</v>
      </c>
      <c r="S88" s="31">
        <v>165</v>
      </c>
      <c r="T88" s="31"/>
      <c r="U88" s="31"/>
      <c r="V88" s="28" t="s">
        <v>515</v>
      </c>
    </row>
    <row r="89" spans="1:22" ht="33" customHeight="1" thickBot="1" x14ac:dyDescent="0.4">
      <c r="A89" s="103"/>
      <c r="B89" s="104"/>
      <c r="C89" s="49" t="s">
        <v>297</v>
      </c>
      <c r="D89" s="49" t="s">
        <v>508</v>
      </c>
      <c r="E89" s="27">
        <v>45706.711851851855</v>
      </c>
      <c r="F89" s="26" t="s">
        <v>509</v>
      </c>
      <c r="G89" s="28" t="s">
        <v>20</v>
      </c>
      <c r="H89" s="31">
        <v>-8.3324999999999996</v>
      </c>
      <c r="I89" s="82">
        <v>17</v>
      </c>
      <c r="J89" s="28"/>
      <c r="K89" s="28">
        <v>3</v>
      </c>
      <c r="L89" s="28">
        <v>3</v>
      </c>
      <c r="M89" s="31">
        <v>46.3</v>
      </c>
      <c r="N89" s="92">
        <v>115</v>
      </c>
      <c r="O89" s="30"/>
      <c r="P89" s="30">
        <v>3</v>
      </c>
      <c r="Q89" s="28" t="s">
        <v>27</v>
      </c>
      <c r="R89" s="92">
        <v>11.299218699999999</v>
      </c>
      <c r="S89" s="29">
        <v>287</v>
      </c>
      <c r="T89" s="29"/>
      <c r="U89" s="29"/>
      <c r="V89" s="28" t="s">
        <v>510</v>
      </c>
    </row>
    <row r="90" spans="1:22" ht="33" customHeight="1" thickBot="1" x14ac:dyDescent="0.4">
      <c r="A90" s="103"/>
      <c r="B90" s="104"/>
      <c r="C90" s="49" t="s">
        <v>297</v>
      </c>
      <c r="D90" s="49" t="s">
        <v>508</v>
      </c>
      <c r="E90" s="27">
        <v>45712.571388888886</v>
      </c>
      <c r="F90" s="26" t="s">
        <v>516</v>
      </c>
      <c r="G90" s="28" t="s">
        <v>20</v>
      </c>
      <c r="H90" s="31">
        <v>-2.222</v>
      </c>
      <c r="I90" s="82">
        <v>28</v>
      </c>
      <c r="J90" s="28"/>
      <c r="K90" s="28">
        <v>0</v>
      </c>
      <c r="L90" s="28">
        <v>0</v>
      </c>
      <c r="M90" s="31">
        <v>47</v>
      </c>
      <c r="N90" s="82">
        <v>117</v>
      </c>
      <c r="O90" s="31"/>
      <c r="P90" s="31">
        <v>3</v>
      </c>
      <c r="Q90" s="28" t="s">
        <v>21</v>
      </c>
      <c r="R90" s="82">
        <v>13.582684499999999</v>
      </c>
      <c r="S90" s="28">
        <v>345</v>
      </c>
      <c r="T90" s="28"/>
      <c r="U90" s="28"/>
      <c r="V90" s="28" t="s">
        <v>517</v>
      </c>
    </row>
    <row r="91" spans="1:22" ht="33" customHeight="1" thickBot="1" x14ac:dyDescent="0.4">
      <c r="A91" s="103"/>
      <c r="B91" s="104"/>
      <c r="C91" s="49" t="s">
        <v>297</v>
      </c>
      <c r="D91" s="49" t="s">
        <v>508</v>
      </c>
      <c r="E91" s="27">
        <v>45712.568229166667</v>
      </c>
      <c r="F91" s="26" t="s">
        <v>511</v>
      </c>
      <c r="G91" s="28" t="s">
        <v>512</v>
      </c>
      <c r="H91" s="31">
        <v>-4.444</v>
      </c>
      <c r="I91" s="82">
        <v>24</v>
      </c>
      <c r="J91" s="28"/>
      <c r="K91" s="28">
        <v>1</v>
      </c>
      <c r="L91" s="28">
        <v>1</v>
      </c>
      <c r="M91" s="31">
        <v>44.2</v>
      </c>
      <c r="N91" s="82">
        <v>112</v>
      </c>
      <c r="O91" s="31"/>
      <c r="P91" s="31">
        <v>2</v>
      </c>
      <c r="Q91" s="28" t="s">
        <v>21</v>
      </c>
      <c r="R91" s="82">
        <v>8.4252013999999988</v>
      </c>
      <c r="S91" s="50">
        <v>550</v>
      </c>
      <c r="T91" s="50"/>
      <c r="U91" s="50"/>
      <c r="V91" s="28" t="s">
        <v>513</v>
      </c>
    </row>
    <row r="92" spans="1:22" ht="33" customHeight="1" thickBot="1" x14ac:dyDescent="0.4">
      <c r="A92" s="103"/>
      <c r="B92" s="104"/>
      <c r="C92" s="49"/>
      <c r="D92" s="49"/>
      <c r="E92" s="27"/>
      <c r="F92" s="26"/>
      <c r="G92" s="28"/>
      <c r="H92" s="31"/>
      <c r="I92" s="82"/>
      <c r="J92" s="28"/>
      <c r="K92" s="28"/>
      <c r="L92" s="40">
        <f>AVERAGE(L88:L91)</f>
        <v>1</v>
      </c>
      <c r="M92" s="31"/>
      <c r="N92" s="82"/>
      <c r="O92" s="31"/>
      <c r="P92" s="41">
        <f>AVERAGE(P88:P91)</f>
        <v>2.75</v>
      </c>
      <c r="Q92" s="28"/>
      <c r="R92" s="82"/>
      <c r="S92" s="50"/>
      <c r="T92" s="50"/>
      <c r="U92" s="140"/>
      <c r="V92" s="28"/>
    </row>
    <row r="93" spans="1:22" ht="33" customHeight="1" thickBot="1" x14ac:dyDescent="0.4">
      <c r="A93" s="103" t="s">
        <v>762</v>
      </c>
      <c r="B93" s="104" t="s">
        <v>795</v>
      </c>
      <c r="C93" s="48" t="s">
        <v>297</v>
      </c>
      <c r="D93" s="48" t="s">
        <v>502</v>
      </c>
      <c r="E93" s="1">
        <v>45712.735439814816</v>
      </c>
      <c r="F93" s="2" t="s">
        <v>506</v>
      </c>
      <c r="G93" s="8" t="s">
        <v>20</v>
      </c>
      <c r="H93" s="16">
        <v>4.444</v>
      </c>
      <c r="I93" s="81">
        <v>40</v>
      </c>
      <c r="J93" s="8"/>
      <c r="K93" s="8">
        <v>0</v>
      </c>
      <c r="L93" s="8">
        <v>0</v>
      </c>
      <c r="M93" s="16">
        <v>48.1</v>
      </c>
      <c r="N93" s="81">
        <v>119</v>
      </c>
      <c r="O93" s="16"/>
      <c r="P93" s="16">
        <v>3</v>
      </c>
      <c r="Q93" s="8" t="s">
        <v>21</v>
      </c>
      <c r="R93" s="81">
        <v>8.4252013999999988</v>
      </c>
      <c r="S93" s="8">
        <v>214</v>
      </c>
      <c r="T93" s="8"/>
      <c r="U93" s="8"/>
      <c r="V93" s="8" t="s">
        <v>507</v>
      </c>
    </row>
    <row r="94" spans="1:22" ht="33" customHeight="1" thickBot="1" x14ac:dyDescent="0.4">
      <c r="A94" s="103"/>
      <c r="B94" s="104"/>
      <c r="C94" s="48" t="s">
        <v>297</v>
      </c>
      <c r="D94" s="48" t="s">
        <v>502</v>
      </c>
      <c r="E94" s="1">
        <v>45712.732604166667</v>
      </c>
      <c r="F94" s="2" t="s">
        <v>503</v>
      </c>
      <c r="G94" s="8" t="s">
        <v>20</v>
      </c>
      <c r="H94" s="14">
        <v>-3.3330000000000002</v>
      </c>
      <c r="I94" s="81">
        <v>26</v>
      </c>
      <c r="J94" s="8"/>
      <c r="K94" s="8">
        <v>0</v>
      </c>
      <c r="L94" s="8">
        <v>0</v>
      </c>
      <c r="M94" s="16">
        <v>45.7</v>
      </c>
      <c r="N94" s="81">
        <v>114</v>
      </c>
      <c r="O94" s="16"/>
      <c r="P94" s="16">
        <v>3</v>
      </c>
      <c r="Q94" s="10" t="s">
        <v>21</v>
      </c>
      <c r="R94" s="81">
        <v>14.3307164</v>
      </c>
      <c r="S94" s="8">
        <v>364</v>
      </c>
      <c r="T94" s="8"/>
      <c r="U94" s="8"/>
      <c r="V94" s="8" t="s">
        <v>504</v>
      </c>
    </row>
    <row r="95" spans="1:22" ht="33" customHeight="1" thickBot="1" x14ac:dyDescent="0.4">
      <c r="A95" s="103"/>
      <c r="B95" s="104"/>
      <c r="C95" s="48" t="s">
        <v>297</v>
      </c>
      <c r="D95" s="48" t="s">
        <v>502</v>
      </c>
      <c r="E95" s="4">
        <v>45712.733912037038</v>
      </c>
      <c r="F95" s="5" t="s">
        <v>434</v>
      </c>
      <c r="G95" s="9" t="s">
        <v>20</v>
      </c>
      <c r="H95" s="17">
        <v>-2.222</v>
      </c>
      <c r="I95" s="83">
        <v>28</v>
      </c>
      <c r="J95" s="9"/>
      <c r="K95" s="9">
        <v>0</v>
      </c>
      <c r="L95" s="9">
        <v>0</v>
      </c>
      <c r="M95" s="17">
        <v>47</v>
      </c>
      <c r="N95" s="83">
        <v>117</v>
      </c>
      <c r="O95" s="17"/>
      <c r="P95" s="17">
        <v>3</v>
      </c>
      <c r="Q95" s="9" t="s">
        <v>21</v>
      </c>
      <c r="R95" s="83">
        <v>22.992138399999998</v>
      </c>
      <c r="S95" s="9">
        <v>584</v>
      </c>
      <c r="T95" s="9"/>
      <c r="U95" s="9"/>
      <c r="V95" s="9" t="s">
        <v>505</v>
      </c>
    </row>
    <row r="96" spans="1:22" ht="33" customHeight="1" thickBot="1" x14ac:dyDescent="0.4">
      <c r="A96" s="103"/>
      <c r="B96" s="104"/>
      <c r="C96" s="48"/>
      <c r="D96" s="48"/>
      <c r="E96" s="4"/>
      <c r="F96" s="5"/>
      <c r="G96" s="9"/>
      <c r="H96" s="17"/>
      <c r="I96" s="83"/>
      <c r="J96" s="9"/>
      <c r="K96" s="9"/>
      <c r="L96" s="40">
        <f>AVERAGE(L93:L95)</f>
        <v>0</v>
      </c>
      <c r="M96" s="17"/>
      <c r="N96" s="83"/>
      <c r="O96" s="17"/>
      <c r="P96" s="41">
        <f>AVERAGE(P93:P95)</f>
        <v>3</v>
      </c>
      <c r="Q96" s="9"/>
      <c r="R96" s="83"/>
      <c r="S96" s="9"/>
      <c r="T96" s="9"/>
      <c r="U96" s="40"/>
      <c r="V96" s="9"/>
    </row>
    <row r="97" spans="1:22" ht="33" customHeight="1" thickBot="1" x14ac:dyDescent="0.4">
      <c r="A97" s="103" t="s">
        <v>762</v>
      </c>
      <c r="B97" s="104" t="s">
        <v>796</v>
      </c>
      <c r="C97" s="47" t="s">
        <v>297</v>
      </c>
      <c r="D97" s="47" t="s">
        <v>497</v>
      </c>
      <c r="E97" s="20">
        <v>45713.619722222225</v>
      </c>
      <c r="F97" s="21" t="s">
        <v>498</v>
      </c>
      <c r="G97" s="24" t="s">
        <v>20</v>
      </c>
      <c r="H97" s="25">
        <v>-2.222</v>
      </c>
      <c r="I97" s="80">
        <v>28</v>
      </c>
      <c r="J97" s="24"/>
      <c r="K97" s="24">
        <v>0</v>
      </c>
      <c r="L97" s="24">
        <v>0</v>
      </c>
      <c r="M97" s="25">
        <v>46.3</v>
      </c>
      <c r="N97" s="80">
        <v>115</v>
      </c>
      <c r="O97" s="25"/>
      <c r="P97" s="25">
        <v>3</v>
      </c>
      <c r="Q97" s="24" t="s">
        <v>21</v>
      </c>
      <c r="R97" s="80">
        <v>24.409461999999998</v>
      </c>
      <c r="S97" s="24">
        <v>620</v>
      </c>
      <c r="T97" s="24"/>
      <c r="U97" s="24"/>
      <c r="V97" s="24" t="s">
        <v>499</v>
      </c>
    </row>
    <row r="98" spans="1:22" ht="33" customHeight="1" thickBot="1" x14ac:dyDescent="0.4">
      <c r="A98" s="103"/>
      <c r="B98" s="104"/>
      <c r="C98" s="47" t="s">
        <v>297</v>
      </c>
      <c r="D98" s="47" t="s">
        <v>497</v>
      </c>
      <c r="E98" s="20">
        <v>45713.621192129627</v>
      </c>
      <c r="F98" s="21" t="s">
        <v>500</v>
      </c>
      <c r="G98" s="24" t="s">
        <v>20</v>
      </c>
      <c r="H98" s="25">
        <v>-9.9990000000000006</v>
      </c>
      <c r="I98" s="80">
        <v>14</v>
      </c>
      <c r="J98" s="24"/>
      <c r="K98" s="24">
        <v>3</v>
      </c>
      <c r="L98" s="24">
        <v>3</v>
      </c>
      <c r="M98" s="25">
        <v>41.9</v>
      </c>
      <c r="N98" s="80">
        <v>107</v>
      </c>
      <c r="O98" s="25"/>
      <c r="P98" s="25">
        <v>2</v>
      </c>
      <c r="Q98" s="24" t="s">
        <v>21</v>
      </c>
      <c r="R98" s="80">
        <v>30.0787564</v>
      </c>
      <c r="S98" s="24">
        <v>764</v>
      </c>
      <c r="T98" s="24"/>
      <c r="U98" s="24"/>
      <c r="V98" s="24" t="s">
        <v>501</v>
      </c>
    </row>
    <row r="99" spans="1:22" ht="33" customHeight="1" thickBot="1" x14ac:dyDescent="0.4">
      <c r="A99" s="103"/>
      <c r="B99" s="104"/>
      <c r="C99" s="47"/>
      <c r="D99" s="47"/>
      <c r="E99" s="20"/>
      <c r="F99" s="21"/>
      <c r="G99" s="24"/>
      <c r="H99" s="25"/>
      <c r="I99" s="80"/>
      <c r="J99" s="24"/>
      <c r="K99" s="24"/>
      <c r="L99" s="40">
        <f>AVERAGE(L97:L98)</f>
        <v>1.5</v>
      </c>
      <c r="M99" s="25"/>
      <c r="N99" s="80"/>
      <c r="O99" s="25"/>
      <c r="P99" s="41">
        <f>AVERAGE(P97:P98)</f>
        <v>2.5</v>
      </c>
      <c r="Q99" s="24"/>
      <c r="R99" s="80"/>
      <c r="S99" s="24"/>
      <c r="T99" s="24"/>
      <c r="U99" s="40"/>
      <c r="V99" s="24"/>
    </row>
    <row r="100" spans="1:22" ht="33" customHeight="1" thickBot="1" x14ac:dyDescent="0.4">
      <c r="A100" s="103"/>
      <c r="B100" s="104" t="s">
        <v>797</v>
      </c>
      <c r="C100" s="48" t="s">
        <v>297</v>
      </c>
      <c r="D100" s="48" t="s">
        <v>494</v>
      </c>
      <c r="E100" s="1">
        <v>45713.627650462964</v>
      </c>
      <c r="F100" s="2" t="s">
        <v>495</v>
      </c>
      <c r="G100" s="8" t="s">
        <v>20</v>
      </c>
      <c r="H100" s="16">
        <v>-3.3330000000000002</v>
      </c>
      <c r="I100" s="81">
        <v>26</v>
      </c>
      <c r="J100" s="8"/>
      <c r="K100" s="8">
        <v>0</v>
      </c>
      <c r="L100" s="8">
        <v>0</v>
      </c>
      <c r="M100" s="16">
        <v>46.5</v>
      </c>
      <c r="N100" s="81">
        <v>116</v>
      </c>
      <c r="O100" s="16"/>
      <c r="P100" s="16">
        <v>3</v>
      </c>
      <c r="Q100" s="8" t="s">
        <v>21</v>
      </c>
      <c r="R100" s="81">
        <v>14.606307099999999</v>
      </c>
      <c r="S100" s="8">
        <v>371</v>
      </c>
      <c r="T100" s="8"/>
      <c r="U100" s="8"/>
      <c r="V100" s="8" t="s">
        <v>496</v>
      </c>
    </row>
    <row r="101" spans="1:22" ht="33" customHeight="1" thickBot="1" x14ac:dyDescent="0.4">
      <c r="A101" s="103"/>
      <c r="B101" s="104"/>
      <c r="C101" s="48" t="s">
        <v>297</v>
      </c>
      <c r="D101" s="48" t="s">
        <v>494</v>
      </c>
      <c r="E101" s="1" t="s">
        <v>724</v>
      </c>
      <c r="F101" s="2" t="s">
        <v>536</v>
      </c>
      <c r="G101" s="8" t="s">
        <v>20</v>
      </c>
      <c r="H101" s="16">
        <v>-3.3330000000000002</v>
      </c>
      <c r="I101" s="81">
        <f>(H101*1.8)+32</f>
        <v>26.000599999999999</v>
      </c>
      <c r="J101" s="8"/>
      <c r="K101" s="8">
        <v>0</v>
      </c>
      <c r="L101" s="8">
        <v>0</v>
      </c>
      <c r="M101" s="16">
        <v>47.6</v>
      </c>
      <c r="N101" s="81">
        <f>(M101*1.8)+32</f>
        <v>117.68</v>
      </c>
      <c r="O101" s="16"/>
      <c r="P101" s="16">
        <v>3</v>
      </c>
      <c r="Q101" s="8" t="s">
        <v>21</v>
      </c>
      <c r="R101" s="81">
        <f>S101/25.4</f>
        <v>18.818897637795278</v>
      </c>
      <c r="S101" s="8">
        <v>478</v>
      </c>
      <c r="T101" s="8"/>
      <c r="U101" s="8"/>
      <c r="V101" s="8"/>
    </row>
    <row r="102" spans="1:22" ht="33" customHeight="1" thickBot="1" x14ac:dyDescent="0.4">
      <c r="A102" s="103"/>
      <c r="B102" s="104"/>
      <c r="C102" s="48" t="s">
        <v>297</v>
      </c>
      <c r="D102" s="48" t="s">
        <v>494</v>
      </c>
      <c r="E102" s="1" t="s">
        <v>724</v>
      </c>
      <c r="F102" s="2" t="s">
        <v>725</v>
      </c>
      <c r="G102" s="8" t="s">
        <v>20</v>
      </c>
      <c r="H102" s="16">
        <v>-1.4</v>
      </c>
      <c r="I102" s="81">
        <f t="shared" ref="I102:I103" si="1">(H102*1.8)+32</f>
        <v>29.48</v>
      </c>
      <c r="J102" s="8"/>
      <c r="K102" s="8">
        <v>0</v>
      </c>
      <c r="L102" s="8">
        <v>0</v>
      </c>
      <c r="M102" s="16">
        <v>46.5</v>
      </c>
      <c r="N102" s="81">
        <f t="shared" ref="N102:N103" si="2">(M102*1.8)+32</f>
        <v>115.7</v>
      </c>
      <c r="O102" s="16"/>
      <c r="P102" s="16">
        <v>3</v>
      </c>
      <c r="Q102" s="8" t="s">
        <v>21</v>
      </c>
      <c r="R102" s="81">
        <f t="shared" ref="R102:R103" si="3">S102/25.4</f>
        <v>6.9291338582677167</v>
      </c>
      <c r="S102" s="8">
        <v>176</v>
      </c>
      <c r="T102" s="8"/>
      <c r="U102" s="8"/>
      <c r="V102" s="8"/>
    </row>
    <row r="103" spans="1:22" ht="33" customHeight="1" thickBot="1" x14ac:dyDescent="0.4">
      <c r="A103" s="103"/>
      <c r="B103" s="104"/>
      <c r="C103" s="48" t="s">
        <v>297</v>
      </c>
      <c r="D103" s="48" t="s">
        <v>494</v>
      </c>
      <c r="E103" s="1" t="s">
        <v>724</v>
      </c>
      <c r="F103" s="72" t="s">
        <v>726</v>
      </c>
      <c r="G103" s="8" t="s">
        <v>20</v>
      </c>
      <c r="H103" s="16">
        <v>-4.5</v>
      </c>
      <c r="I103" s="81">
        <f t="shared" si="1"/>
        <v>23.9</v>
      </c>
      <c r="J103" s="8"/>
      <c r="K103" s="8">
        <v>1</v>
      </c>
      <c r="L103" s="8">
        <v>1</v>
      </c>
      <c r="M103" s="16">
        <v>48.7</v>
      </c>
      <c r="N103" s="81">
        <f t="shared" si="2"/>
        <v>119.66000000000001</v>
      </c>
      <c r="O103" s="16"/>
      <c r="P103" s="16">
        <v>3</v>
      </c>
      <c r="Q103" s="8" t="s">
        <v>21</v>
      </c>
      <c r="R103" s="81">
        <f t="shared" si="3"/>
        <v>5.9055118110236222</v>
      </c>
      <c r="S103" s="8">
        <v>150</v>
      </c>
      <c r="T103" s="8"/>
      <c r="U103" s="8"/>
      <c r="V103" s="8"/>
    </row>
    <row r="104" spans="1:22" ht="33" customHeight="1" thickBot="1" x14ac:dyDescent="0.4">
      <c r="A104" s="103"/>
      <c r="B104" s="104"/>
      <c r="C104" s="48"/>
      <c r="D104" s="48"/>
      <c r="E104" s="1"/>
      <c r="F104" s="2"/>
      <c r="G104" s="8"/>
      <c r="H104" s="16"/>
      <c r="I104" s="81"/>
      <c r="J104" s="8"/>
      <c r="K104" s="8"/>
      <c r="L104" s="40">
        <f>AVERAGE(L100:L103)</f>
        <v>0.25</v>
      </c>
      <c r="M104" s="16"/>
      <c r="N104" s="81"/>
      <c r="O104" s="16"/>
      <c r="P104" s="41">
        <f>AVERAGE(P100:P103)</f>
        <v>3</v>
      </c>
      <c r="Q104" s="8"/>
      <c r="R104" s="81"/>
      <c r="S104" s="8"/>
      <c r="T104" s="8"/>
      <c r="U104" s="40"/>
      <c r="V104" s="8"/>
    </row>
    <row r="105" spans="1:22" ht="33" customHeight="1" thickBot="1" x14ac:dyDescent="0.4">
      <c r="A105" s="97"/>
      <c r="B105" s="98" t="s">
        <v>760</v>
      </c>
      <c r="C105" s="49" t="s">
        <v>607</v>
      </c>
      <c r="D105" s="49" t="s">
        <v>670</v>
      </c>
      <c r="E105" s="27">
        <v>45789.59747685185</v>
      </c>
      <c r="F105" s="26" t="s">
        <v>668</v>
      </c>
      <c r="G105" s="28" t="s">
        <v>20</v>
      </c>
      <c r="H105" s="31">
        <v>-6.6660000000000004</v>
      </c>
      <c r="I105" s="82">
        <v>20</v>
      </c>
      <c r="J105" s="28"/>
      <c r="K105" s="28">
        <v>2</v>
      </c>
      <c r="L105" s="28">
        <v>2</v>
      </c>
      <c r="M105" s="31">
        <v>36.662999999999997</v>
      </c>
      <c r="N105" s="82">
        <v>98</v>
      </c>
      <c r="O105" s="31"/>
      <c r="P105" s="31">
        <v>0</v>
      </c>
      <c r="Q105" s="28" t="s">
        <v>21</v>
      </c>
      <c r="R105" s="82">
        <v>14.566936999999999</v>
      </c>
      <c r="S105" s="28">
        <v>370</v>
      </c>
      <c r="T105" s="28"/>
      <c r="U105" s="28"/>
      <c r="V105" s="28"/>
    </row>
    <row r="106" spans="1:22" ht="33" customHeight="1" thickBot="1" x14ac:dyDescent="0.4">
      <c r="A106" s="97"/>
      <c r="B106" s="98"/>
      <c r="C106" s="49" t="s">
        <v>607</v>
      </c>
      <c r="D106" s="49" t="s">
        <v>670</v>
      </c>
      <c r="E106" s="27">
        <v>45789.596192129633</v>
      </c>
      <c r="F106" s="26" t="s">
        <v>671</v>
      </c>
      <c r="G106" s="28" t="s">
        <v>20</v>
      </c>
      <c r="H106" s="31">
        <v>-6.6660000000000004</v>
      </c>
      <c r="I106" s="82">
        <v>20</v>
      </c>
      <c r="J106" s="28"/>
      <c r="K106" s="28">
        <v>2</v>
      </c>
      <c r="L106" s="28">
        <v>2</v>
      </c>
      <c r="M106" s="31">
        <v>39.4405</v>
      </c>
      <c r="N106" s="82">
        <v>103</v>
      </c>
      <c r="O106" s="31"/>
      <c r="P106" s="31">
        <v>1</v>
      </c>
      <c r="Q106" s="28" t="s">
        <v>21</v>
      </c>
      <c r="R106" s="82">
        <v>18.464576900000001</v>
      </c>
      <c r="S106" s="28">
        <v>469</v>
      </c>
      <c r="T106" s="28"/>
      <c r="U106" s="28"/>
      <c r="V106" s="28"/>
    </row>
    <row r="107" spans="1:22" ht="33" customHeight="1" thickBot="1" x14ac:dyDescent="0.4">
      <c r="A107" s="97"/>
      <c r="B107" s="98"/>
      <c r="C107" s="49" t="s">
        <v>607</v>
      </c>
      <c r="D107" s="49" t="s">
        <v>670</v>
      </c>
      <c r="E107" s="27">
        <v>45789.596643518518</v>
      </c>
      <c r="F107" s="26" t="s">
        <v>631</v>
      </c>
      <c r="G107" s="28" t="s">
        <v>20</v>
      </c>
      <c r="H107" s="31">
        <v>-2.222</v>
      </c>
      <c r="I107" s="82">
        <v>28</v>
      </c>
      <c r="J107" s="28"/>
      <c r="K107" s="28">
        <v>0</v>
      </c>
      <c r="L107" s="28">
        <v>0</v>
      </c>
      <c r="M107" s="31">
        <v>40.551499999999997</v>
      </c>
      <c r="N107" s="82">
        <v>105</v>
      </c>
      <c r="O107" s="31"/>
      <c r="P107" s="31">
        <v>1</v>
      </c>
      <c r="Q107" s="28" t="s">
        <v>21</v>
      </c>
      <c r="R107" s="82">
        <v>18.7007975</v>
      </c>
      <c r="S107" s="28">
        <v>475</v>
      </c>
      <c r="T107" s="28"/>
      <c r="U107" s="28"/>
      <c r="V107" s="28"/>
    </row>
    <row r="108" spans="1:22" ht="33" customHeight="1" thickBot="1" x14ac:dyDescent="0.4">
      <c r="A108" s="97"/>
      <c r="B108" s="98"/>
      <c r="C108" s="49" t="s">
        <v>607</v>
      </c>
      <c r="D108" s="49" t="s">
        <v>670</v>
      </c>
      <c r="E108" s="27">
        <v>45789.597071759257</v>
      </c>
      <c r="F108" s="26" t="s">
        <v>672</v>
      </c>
      <c r="G108" s="28" t="s">
        <v>20</v>
      </c>
      <c r="H108" s="31">
        <v>-2.222</v>
      </c>
      <c r="I108" s="82">
        <v>28</v>
      </c>
      <c r="J108" s="28"/>
      <c r="K108" s="28">
        <v>0</v>
      </c>
      <c r="L108" s="28">
        <v>0</v>
      </c>
      <c r="M108" s="31">
        <v>37.774000000000001</v>
      </c>
      <c r="N108" s="82">
        <v>100</v>
      </c>
      <c r="O108" s="31"/>
      <c r="P108" s="31">
        <v>1</v>
      </c>
      <c r="Q108" s="28" t="s">
        <v>21</v>
      </c>
      <c r="R108" s="82">
        <v>20.590562299999998</v>
      </c>
      <c r="S108" s="28">
        <v>523</v>
      </c>
      <c r="T108" s="28"/>
      <c r="U108" s="28"/>
      <c r="V108" s="28"/>
    </row>
    <row r="109" spans="1:22" ht="33" customHeight="1" thickBot="1" x14ac:dyDescent="0.4">
      <c r="A109" s="97"/>
      <c r="B109" s="98"/>
      <c r="C109" s="49"/>
      <c r="D109" s="49"/>
      <c r="E109" s="27"/>
      <c r="F109" s="26"/>
      <c r="G109" s="28"/>
      <c r="H109" s="31"/>
      <c r="I109" s="82"/>
      <c r="J109" s="28"/>
      <c r="K109" s="28"/>
      <c r="L109" s="40">
        <f>AVERAGE(L105:L108)</f>
        <v>1</v>
      </c>
      <c r="M109" s="31"/>
      <c r="N109" s="82"/>
      <c r="O109" s="31"/>
      <c r="P109" s="41">
        <f>AVERAGE(P105:P108)</f>
        <v>0.75</v>
      </c>
      <c r="Q109" s="28"/>
      <c r="R109" s="82"/>
      <c r="S109" s="28"/>
      <c r="T109" s="28"/>
      <c r="U109" s="40"/>
      <c r="V109" s="28"/>
    </row>
    <row r="110" spans="1:22" ht="33" customHeight="1" thickBot="1" x14ac:dyDescent="0.4">
      <c r="A110" s="103" t="s">
        <v>762</v>
      </c>
      <c r="B110" s="104" t="s">
        <v>798</v>
      </c>
      <c r="C110" s="48" t="s">
        <v>297</v>
      </c>
      <c r="D110" s="48" t="s">
        <v>487</v>
      </c>
      <c r="E110" s="1">
        <v>45713.638321759259</v>
      </c>
      <c r="F110" s="2" t="s">
        <v>488</v>
      </c>
      <c r="G110" s="8" t="s">
        <v>20</v>
      </c>
      <c r="H110" s="16">
        <v>-6.6660000000000004</v>
      </c>
      <c r="I110" s="81">
        <v>20</v>
      </c>
      <c r="J110" s="8"/>
      <c r="K110" s="8">
        <v>2</v>
      </c>
      <c r="L110" s="8">
        <v>2</v>
      </c>
      <c r="M110" s="16">
        <v>47.6</v>
      </c>
      <c r="N110" s="81">
        <v>118</v>
      </c>
      <c r="O110" s="16"/>
      <c r="P110" s="16">
        <v>3</v>
      </c>
      <c r="Q110" s="8" t="s">
        <v>21</v>
      </c>
      <c r="R110" s="81">
        <v>8.8582725</v>
      </c>
      <c r="S110" s="8">
        <v>225</v>
      </c>
      <c r="T110" s="8"/>
      <c r="U110" s="8"/>
      <c r="V110" s="8" t="s">
        <v>489</v>
      </c>
    </row>
    <row r="111" spans="1:22" ht="33" customHeight="1" thickBot="1" x14ac:dyDescent="0.4">
      <c r="A111" s="103"/>
      <c r="B111" s="104"/>
      <c r="C111" s="48" t="s">
        <v>297</v>
      </c>
      <c r="D111" s="48" t="s">
        <v>487</v>
      </c>
      <c r="E111" s="4">
        <v>45713.639374999999</v>
      </c>
      <c r="F111" s="5" t="s">
        <v>459</v>
      </c>
      <c r="G111" s="9" t="s">
        <v>20</v>
      </c>
      <c r="H111" s="15">
        <v>-3.3330000000000002</v>
      </c>
      <c r="I111" s="83">
        <v>26</v>
      </c>
      <c r="J111" s="9"/>
      <c r="K111" s="9">
        <v>0</v>
      </c>
      <c r="L111" s="9">
        <v>0</v>
      </c>
      <c r="M111" s="17">
        <v>47.1</v>
      </c>
      <c r="N111" s="83">
        <v>117</v>
      </c>
      <c r="O111" s="17"/>
      <c r="P111" s="17">
        <v>3</v>
      </c>
      <c r="Q111" s="11" t="s">
        <v>21</v>
      </c>
      <c r="R111" s="83">
        <v>10.314966199999999</v>
      </c>
      <c r="S111" s="9">
        <v>262</v>
      </c>
      <c r="T111" s="9"/>
      <c r="U111" s="9"/>
      <c r="V111" s="9" t="s">
        <v>490</v>
      </c>
    </row>
    <row r="112" spans="1:22" ht="33" customHeight="1" thickBot="1" x14ac:dyDescent="0.4">
      <c r="A112" s="103"/>
      <c r="B112" s="104"/>
      <c r="C112" s="48" t="s">
        <v>297</v>
      </c>
      <c r="D112" s="48" t="s">
        <v>487</v>
      </c>
      <c r="E112" s="4">
        <v>45777.668055555558</v>
      </c>
      <c r="F112" s="5" t="s">
        <v>54</v>
      </c>
      <c r="G112" s="11"/>
      <c r="H112" s="15">
        <v>-7.7770000000000001</v>
      </c>
      <c r="I112" s="83">
        <v>18</v>
      </c>
      <c r="J112" s="9"/>
      <c r="K112" s="9">
        <v>2</v>
      </c>
      <c r="L112" s="9">
        <v>2</v>
      </c>
      <c r="M112" s="15">
        <v>44.44</v>
      </c>
      <c r="N112" s="93">
        <v>112</v>
      </c>
      <c r="O112" s="15"/>
      <c r="P112" s="15">
        <v>2</v>
      </c>
      <c r="Q112" s="11" t="s">
        <v>27</v>
      </c>
      <c r="R112" s="93">
        <v>11.299218699999999</v>
      </c>
      <c r="S112" s="11">
        <v>287</v>
      </c>
      <c r="T112" s="11"/>
      <c r="U112" s="11"/>
      <c r="V112" s="9" t="s">
        <v>493</v>
      </c>
    </row>
    <row r="113" spans="1:22" ht="33" customHeight="1" thickBot="1" x14ac:dyDescent="0.4">
      <c r="A113" s="103"/>
      <c r="B113" s="104"/>
      <c r="C113" s="48" t="s">
        <v>297</v>
      </c>
      <c r="D113" s="48" t="s">
        <v>487</v>
      </c>
      <c r="E113" s="1">
        <v>45713.640636574077</v>
      </c>
      <c r="F113" s="2" t="s">
        <v>491</v>
      </c>
      <c r="G113" s="8" t="s">
        <v>20</v>
      </c>
      <c r="H113" s="14">
        <v>-7.7770000000000001</v>
      </c>
      <c r="I113" s="81">
        <v>18</v>
      </c>
      <c r="J113" s="8"/>
      <c r="K113" s="8">
        <v>2</v>
      </c>
      <c r="L113" s="8">
        <v>2</v>
      </c>
      <c r="M113" s="16">
        <v>45.7</v>
      </c>
      <c r="N113" s="81">
        <v>114</v>
      </c>
      <c r="O113" s="16"/>
      <c r="P113" s="16">
        <v>3</v>
      </c>
      <c r="Q113" s="10" t="s">
        <v>21</v>
      </c>
      <c r="R113" s="81">
        <v>14.3307164</v>
      </c>
      <c r="S113" s="8">
        <v>364</v>
      </c>
      <c r="T113" s="8"/>
      <c r="U113" s="8"/>
      <c r="V113" s="8" t="s">
        <v>492</v>
      </c>
    </row>
    <row r="114" spans="1:22" ht="33" customHeight="1" thickBot="1" x14ac:dyDescent="0.4">
      <c r="A114" s="103" t="s">
        <v>762</v>
      </c>
      <c r="B114" s="104" t="s">
        <v>799</v>
      </c>
      <c r="C114" s="48"/>
      <c r="D114" s="48"/>
      <c r="E114" s="1"/>
      <c r="F114" s="2"/>
      <c r="G114" s="8"/>
      <c r="H114" s="14"/>
      <c r="I114" s="81"/>
      <c r="J114" s="8"/>
      <c r="K114" s="8"/>
      <c r="L114" s="40">
        <f>AVERAGE(L110:L113)</f>
        <v>1.5</v>
      </c>
      <c r="M114" s="16"/>
      <c r="N114" s="81"/>
      <c r="O114" s="16"/>
      <c r="P114" s="41">
        <f>AVERAGE(P110:P113)</f>
        <v>2.75</v>
      </c>
      <c r="Q114" s="10"/>
      <c r="R114" s="81"/>
      <c r="S114" s="8"/>
      <c r="T114" s="8"/>
      <c r="U114" s="40"/>
      <c r="V114" s="8"/>
    </row>
    <row r="115" spans="1:22" ht="33" customHeight="1" thickBot="1" x14ac:dyDescent="0.4">
      <c r="A115" s="103"/>
      <c r="B115" s="104"/>
      <c r="C115" s="47" t="s">
        <v>297</v>
      </c>
      <c r="D115" s="47" t="s">
        <v>482</v>
      </c>
      <c r="E115" s="20">
        <v>45722.599120370367</v>
      </c>
      <c r="F115" s="21" t="s">
        <v>485</v>
      </c>
      <c r="G115" s="24" t="s">
        <v>20</v>
      </c>
      <c r="H115" s="25">
        <v>-6.1105</v>
      </c>
      <c r="I115" s="80">
        <v>21</v>
      </c>
      <c r="J115" s="24"/>
      <c r="K115" s="24">
        <v>1</v>
      </c>
      <c r="L115" s="24">
        <v>1</v>
      </c>
      <c r="M115" s="25">
        <v>45.5</v>
      </c>
      <c r="N115" s="80">
        <v>113.9</v>
      </c>
      <c r="O115" s="25"/>
      <c r="P115" s="25">
        <v>3</v>
      </c>
      <c r="Q115" s="24" t="s">
        <v>21</v>
      </c>
      <c r="R115" s="80">
        <v>7.8740199999999998</v>
      </c>
      <c r="S115" s="24">
        <v>200</v>
      </c>
      <c r="T115" s="24"/>
      <c r="U115" s="24"/>
      <c r="V115" s="24" t="s">
        <v>486</v>
      </c>
    </row>
    <row r="116" spans="1:22" ht="33" customHeight="1" thickBot="1" x14ac:dyDescent="0.4">
      <c r="A116" s="103"/>
      <c r="B116" s="104"/>
      <c r="C116" s="47" t="s">
        <v>297</v>
      </c>
      <c r="D116" s="47" t="s">
        <v>482</v>
      </c>
      <c r="E116" s="20">
        <v>45722.598391203705</v>
      </c>
      <c r="F116" s="21" t="s">
        <v>483</v>
      </c>
      <c r="G116" s="24" t="s">
        <v>20</v>
      </c>
      <c r="H116" s="25">
        <v>-3.3330000000000002</v>
      </c>
      <c r="I116" s="80">
        <v>26</v>
      </c>
      <c r="J116" s="24"/>
      <c r="K116" s="24">
        <v>0</v>
      </c>
      <c r="L116" s="24">
        <v>0</v>
      </c>
      <c r="M116" s="25">
        <v>47.8</v>
      </c>
      <c r="N116" s="80">
        <v>118.03999999999999</v>
      </c>
      <c r="O116" s="25"/>
      <c r="P116" s="25">
        <v>3</v>
      </c>
      <c r="Q116" s="24" t="s">
        <v>21</v>
      </c>
      <c r="R116" s="80">
        <v>22.0866261</v>
      </c>
      <c r="S116" s="24">
        <v>561</v>
      </c>
      <c r="T116" s="24"/>
      <c r="U116" s="24"/>
      <c r="V116" s="24" t="s">
        <v>484</v>
      </c>
    </row>
    <row r="117" spans="1:22" ht="33" customHeight="1" thickBot="1" x14ac:dyDescent="0.4">
      <c r="A117" s="103"/>
      <c r="B117" s="104"/>
      <c r="C117" s="47"/>
      <c r="D117" s="47"/>
      <c r="E117" s="20"/>
      <c r="F117" s="21"/>
      <c r="G117" s="24"/>
      <c r="H117" s="25"/>
      <c r="I117" s="80"/>
      <c r="J117" s="24"/>
      <c r="K117" s="24"/>
      <c r="L117" s="40">
        <f>AVERAGE(L115:L116)</f>
        <v>0.5</v>
      </c>
      <c r="M117" s="25"/>
      <c r="N117" s="80"/>
      <c r="O117" s="25"/>
      <c r="P117" s="41">
        <f>AVERAGE(P115:P116)</f>
        <v>3</v>
      </c>
      <c r="Q117" s="24"/>
      <c r="R117" s="80"/>
      <c r="S117" s="24"/>
      <c r="T117" s="24"/>
      <c r="U117" s="40"/>
      <c r="V117" s="24"/>
    </row>
    <row r="118" spans="1:22" ht="33" customHeight="1" thickBot="1" x14ac:dyDescent="0.4">
      <c r="A118" s="103" t="s">
        <v>762</v>
      </c>
      <c r="B118" s="104" t="s">
        <v>800</v>
      </c>
      <c r="C118" s="48" t="s">
        <v>297</v>
      </c>
      <c r="D118" s="48" t="s">
        <v>477</v>
      </c>
      <c r="E118" s="4">
        <v>45722.600706018522</v>
      </c>
      <c r="F118" s="5" t="s">
        <v>479</v>
      </c>
      <c r="G118" s="9" t="s">
        <v>20</v>
      </c>
      <c r="H118" s="17">
        <v>0</v>
      </c>
      <c r="I118" s="84">
        <v>32</v>
      </c>
      <c r="J118" s="13"/>
      <c r="K118" s="13">
        <v>0</v>
      </c>
      <c r="L118" s="13">
        <v>0</v>
      </c>
      <c r="M118" s="17">
        <v>44.6</v>
      </c>
      <c r="N118" s="83">
        <v>112.28</v>
      </c>
      <c r="O118" s="17"/>
      <c r="P118" s="17">
        <v>2</v>
      </c>
      <c r="Q118" s="9" t="s">
        <v>21</v>
      </c>
      <c r="R118" s="83">
        <v>15.393709099999999</v>
      </c>
      <c r="S118" s="9">
        <v>391</v>
      </c>
      <c r="T118" s="9"/>
      <c r="U118" s="9"/>
      <c r="V118" s="9" t="s">
        <v>480</v>
      </c>
    </row>
    <row r="119" spans="1:22" ht="33" customHeight="1" thickBot="1" x14ac:dyDescent="0.4">
      <c r="A119" s="103"/>
      <c r="B119" s="104"/>
      <c r="C119" s="48" t="s">
        <v>297</v>
      </c>
      <c r="D119" s="48" t="s">
        <v>477</v>
      </c>
      <c r="E119" s="1">
        <v>45722.601331018515</v>
      </c>
      <c r="F119" s="2" t="s">
        <v>373</v>
      </c>
      <c r="G119" s="8" t="s">
        <v>20</v>
      </c>
      <c r="H119" s="16">
        <v>-4.444</v>
      </c>
      <c r="I119" s="84">
        <v>24</v>
      </c>
      <c r="J119" s="13"/>
      <c r="K119" s="13">
        <v>1</v>
      </c>
      <c r="L119" s="13">
        <v>1</v>
      </c>
      <c r="M119" s="16">
        <v>45.6</v>
      </c>
      <c r="N119" s="81">
        <v>114.08</v>
      </c>
      <c r="O119" s="16"/>
      <c r="P119" s="16">
        <v>3</v>
      </c>
      <c r="Q119" s="8" t="s">
        <v>21</v>
      </c>
      <c r="R119" s="81">
        <v>40.787423599999997</v>
      </c>
      <c r="S119" s="8">
        <v>1036</v>
      </c>
      <c r="T119" s="8"/>
      <c r="U119" s="8"/>
      <c r="V119" s="8" t="s">
        <v>481</v>
      </c>
    </row>
    <row r="120" spans="1:22" ht="33" customHeight="1" thickBot="1" x14ac:dyDescent="0.4">
      <c r="A120" s="103"/>
      <c r="B120" s="104"/>
      <c r="C120" s="48" t="s">
        <v>297</v>
      </c>
      <c r="D120" s="48" t="s">
        <v>477</v>
      </c>
      <c r="E120" s="1">
        <v>45722.600115740737</v>
      </c>
      <c r="F120" s="2" t="s">
        <v>455</v>
      </c>
      <c r="G120" s="8" t="s">
        <v>20</v>
      </c>
      <c r="H120" s="16">
        <v>0</v>
      </c>
      <c r="I120" s="84">
        <v>32</v>
      </c>
      <c r="J120" s="13"/>
      <c r="K120" s="13">
        <v>0</v>
      </c>
      <c r="L120" s="13">
        <v>0</v>
      </c>
      <c r="M120" s="16">
        <v>45</v>
      </c>
      <c r="N120" s="81">
        <v>113</v>
      </c>
      <c r="O120" s="16"/>
      <c r="P120" s="16">
        <v>3</v>
      </c>
      <c r="Q120" s="8" t="s">
        <v>21</v>
      </c>
      <c r="R120" s="81">
        <v>45.314985100000001</v>
      </c>
      <c r="S120" s="8">
        <v>1151</v>
      </c>
      <c r="T120" s="8"/>
      <c r="U120" s="8"/>
      <c r="V120" s="8" t="s">
        <v>478</v>
      </c>
    </row>
    <row r="121" spans="1:22" ht="33" customHeight="1" thickBot="1" x14ac:dyDescent="0.4">
      <c r="A121" s="103"/>
      <c r="B121" s="104"/>
      <c r="C121" s="48"/>
      <c r="D121" s="48"/>
      <c r="E121" s="1"/>
      <c r="F121" s="2"/>
      <c r="G121" s="8"/>
      <c r="H121" s="16"/>
      <c r="I121" s="84"/>
      <c r="J121" s="13"/>
      <c r="K121" s="13"/>
      <c r="L121" s="40">
        <f>AVERAGE(L118:L120)</f>
        <v>0.33333333333333331</v>
      </c>
      <c r="M121" s="16"/>
      <c r="N121" s="81"/>
      <c r="O121" s="16"/>
      <c r="P121" s="41">
        <f>AVERAGE(P118:P120)</f>
        <v>2.6666666666666665</v>
      </c>
      <c r="Q121" s="8"/>
      <c r="R121" s="81"/>
      <c r="S121" s="8"/>
      <c r="T121" s="8"/>
      <c r="U121" s="40"/>
      <c r="V121" s="8"/>
    </row>
    <row r="122" spans="1:22" ht="33" customHeight="1" thickBot="1" x14ac:dyDescent="0.4">
      <c r="A122" s="103" t="s">
        <v>762</v>
      </c>
      <c r="B122" s="104" t="s">
        <v>801</v>
      </c>
      <c r="C122" s="49" t="s">
        <v>297</v>
      </c>
      <c r="D122" s="49" t="s">
        <v>472</v>
      </c>
      <c r="E122" s="27">
        <v>45722.603252314817</v>
      </c>
      <c r="F122" s="26" t="s">
        <v>475</v>
      </c>
      <c r="G122" s="28" t="s">
        <v>20</v>
      </c>
      <c r="H122" s="31">
        <v>0</v>
      </c>
      <c r="I122" s="82">
        <v>32</v>
      </c>
      <c r="J122" s="28"/>
      <c r="K122" s="28">
        <v>0</v>
      </c>
      <c r="L122" s="28">
        <v>0</v>
      </c>
      <c r="M122" s="31">
        <v>48.5</v>
      </c>
      <c r="N122" s="82">
        <v>119.3</v>
      </c>
      <c r="O122" s="31"/>
      <c r="P122" s="31">
        <v>3</v>
      </c>
      <c r="Q122" s="28" t="s">
        <v>21</v>
      </c>
      <c r="R122" s="82">
        <v>13.700794799999999</v>
      </c>
      <c r="S122" s="28">
        <v>348</v>
      </c>
      <c r="T122" s="28"/>
      <c r="U122" s="28"/>
      <c r="V122" s="28" t="s">
        <v>476</v>
      </c>
    </row>
    <row r="123" spans="1:22" ht="33" customHeight="1" thickBot="1" x14ac:dyDescent="0.4">
      <c r="A123" s="103"/>
      <c r="B123" s="104"/>
      <c r="C123" s="49" t="s">
        <v>297</v>
      </c>
      <c r="D123" s="49" t="s">
        <v>472</v>
      </c>
      <c r="E123" s="27">
        <v>45722.602511574078</v>
      </c>
      <c r="F123" s="26" t="s">
        <v>473</v>
      </c>
      <c r="G123" s="28" t="s">
        <v>20</v>
      </c>
      <c r="H123" s="31">
        <v>-7.2214999999999998</v>
      </c>
      <c r="I123" s="82">
        <v>19</v>
      </c>
      <c r="J123" s="28"/>
      <c r="K123" s="28">
        <v>2</v>
      </c>
      <c r="L123" s="28">
        <v>2</v>
      </c>
      <c r="M123" s="31">
        <v>45.7</v>
      </c>
      <c r="N123" s="82">
        <v>114.26</v>
      </c>
      <c r="O123" s="31"/>
      <c r="P123" s="31">
        <v>3</v>
      </c>
      <c r="Q123" s="28" t="s">
        <v>21</v>
      </c>
      <c r="R123" s="82">
        <v>14.3307164</v>
      </c>
      <c r="S123" s="28">
        <v>364</v>
      </c>
      <c r="T123" s="28"/>
      <c r="U123" s="28"/>
      <c r="V123" s="28" t="s">
        <v>474</v>
      </c>
    </row>
    <row r="124" spans="1:22" ht="33" customHeight="1" thickBot="1" x14ac:dyDescent="0.4">
      <c r="A124" s="103"/>
      <c r="B124" s="104"/>
      <c r="C124" s="49"/>
      <c r="D124" s="49"/>
      <c r="E124" s="27"/>
      <c r="F124" s="26"/>
      <c r="G124" s="28"/>
      <c r="H124" s="31"/>
      <c r="I124" s="82"/>
      <c r="J124" s="28"/>
      <c r="K124" s="28"/>
      <c r="L124" s="40">
        <f>AVERAGE(L122:L123)</f>
        <v>1</v>
      </c>
      <c r="M124" s="31"/>
      <c r="N124" s="82"/>
      <c r="O124" s="31"/>
      <c r="P124" s="41">
        <f>AVERAGE(P122:P123)</f>
        <v>3</v>
      </c>
      <c r="Q124" s="28"/>
      <c r="R124" s="82"/>
      <c r="S124" s="28"/>
      <c r="T124" s="28"/>
      <c r="U124" s="40"/>
      <c r="V124" s="28"/>
    </row>
    <row r="125" spans="1:22" ht="33" customHeight="1" thickBot="1" x14ac:dyDescent="0.4">
      <c r="A125" s="103" t="s">
        <v>802</v>
      </c>
      <c r="B125" s="104" t="s">
        <v>693</v>
      </c>
      <c r="C125" s="48" t="s">
        <v>297</v>
      </c>
      <c r="D125" s="48" t="s">
        <v>693</v>
      </c>
      <c r="E125" s="7">
        <v>45853</v>
      </c>
      <c r="F125" s="5" t="s">
        <v>691</v>
      </c>
      <c r="G125" s="11"/>
      <c r="H125" s="15">
        <v>0.55549999999999999</v>
      </c>
      <c r="I125" s="83">
        <v>33</v>
      </c>
      <c r="J125" s="9"/>
      <c r="K125" s="9">
        <v>0</v>
      </c>
      <c r="L125" s="9">
        <v>0</v>
      </c>
      <c r="M125" s="17">
        <v>46.6</v>
      </c>
      <c r="N125" s="83">
        <v>115.88000000000001</v>
      </c>
      <c r="O125" s="17"/>
      <c r="P125" s="17">
        <v>3</v>
      </c>
      <c r="Q125" s="11" t="s">
        <v>21</v>
      </c>
      <c r="R125" s="83">
        <v>13.6614247</v>
      </c>
      <c r="S125" s="9">
        <v>347</v>
      </c>
      <c r="T125" s="9"/>
      <c r="U125" s="9"/>
      <c r="V125" s="9"/>
    </row>
    <row r="126" spans="1:22" ht="33" customHeight="1" thickBot="1" x14ac:dyDescent="0.4">
      <c r="A126" s="103"/>
      <c r="B126" s="104"/>
      <c r="C126" s="48" t="s">
        <v>297</v>
      </c>
      <c r="D126" s="48" t="s">
        <v>693</v>
      </c>
      <c r="E126" s="51">
        <v>45853</v>
      </c>
      <c r="F126" s="2" t="s">
        <v>694</v>
      </c>
      <c r="G126" s="52"/>
      <c r="H126" s="53">
        <v>-2.7774999999999999</v>
      </c>
      <c r="I126" s="85">
        <v>27</v>
      </c>
      <c r="J126" s="52"/>
      <c r="K126" s="52">
        <v>0</v>
      </c>
      <c r="L126" s="52">
        <v>0</v>
      </c>
      <c r="M126" s="16" t="s">
        <v>710</v>
      </c>
      <c r="N126" s="81">
        <v>115</v>
      </c>
      <c r="O126" s="16"/>
      <c r="P126" s="16">
        <v>3</v>
      </c>
      <c r="Q126" s="52" t="s">
        <v>21</v>
      </c>
      <c r="R126" s="81">
        <v>14.094495799999999</v>
      </c>
      <c r="S126" s="8">
        <v>358</v>
      </c>
      <c r="T126" s="8"/>
      <c r="U126" s="8"/>
      <c r="V126" s="8"/>
    </row>
    <row r="127" spans="1:22" ht="33" customHeight="1" thickBot="1" x14ac:dyDescent="0.4">
      <c r="A127" s="103"/>
      <c r="B127" s="104"/>
      <c r="C127" s="48" t="s">
        <v>297</v>
      </c>
      <c r="D127" s="48" t="s">
        <v>693</v>
      </c>
      <c r="E127" s="6">
        <v>45853</v>
      </c>
      <c r="F127" s="2" t="s">
        <v>690</v>
      </c>
      <c r="G127" s="10"/>
      <c r="H127" s="14">
        <v>0.55549999999999999</v>
      </c>
      <c r="I127" s="81">
        <v>33</v>
      </c>
      <c r="J127" s="8"/>
      <c r="K127" s="8">
        <v>0</v>
      </c>
      <c r="L127" s="8">
        <v>0</v>
      </c>
      <c r="M127" s="16">
        <v>43.5</v>
      </c>
      <c r="N127" s="81">
        <v>110.3</v>
      </c>
      <c r="O127" s="16"/>
      <c r="P127" s="16">
        <v>2</v>
      </c>
      <c r="Q127" s="10" t="s">
        <v>21</v>
      </c>
      <c r="R127" s="81">
        <v>23.2677291</v>
      </c>
      <c r="S127" s="8">
        <v>591</v>
      </c>
      <c r="T127" s="8"/>
      <c r="U127" s="8"/>
      <c r="V127" s="8"/>
    </row>
    <row r="128" spans="1:22" ht="33" customHeight="1" thickBot="1" x14ac:dyDescent="0.4">
      <c r="A128" s="103"/>
      <c r="B128" s="104"/>
      <c r="C128" s="48"/>
      <c r="D128" s="48"/>
      <c r="E128" s="6"/>
      <c r="F128" s="2"/>
      <c r="G128" s="10"/>
      <c r="H128" s="14"/>
      <c r="I128" s="81"/>
      <c r="J128" s="8"/>
      <c r="K128" s="8"/>
      <c r="L128" s="40">
        <f>AVERAGE(L125:L127)</f>
        <v>0</v>
      </c>
      <c r="M128" s="16"/>
      <c r="N128" s="81"/>
      <c r="O128" s="16"/>
      <c r="P128" s="41">
        <f>AVERAGE(P125:P127)</f>
        <v>2.6666666666666665</v>
      </c>
      <c r="Q128" s="10"/>
      <c r="R128" s="81"/>
      <c r="S128" s="8"/>
      <c r="T128" s="8"/>
      <c r="U128" s="40"/>
      <c r="V128" s="8"/>
    </row>
    <row r="129" spans="1:22" ht="33" customHeight="1" thickBot="1" x14ac:dyDescent="0.4">
      <c r="A129" s="103" t="s">
        <v>762</v>
      </c>
      <c r="B129" s="104" t="s">
        <v>803</v>
      </c>
      <c r="C129" s="47" t="s">
        <v>297</v>
      </c>
      <c r="D129" s="47" t="s">
        <v>469</v>
      </c>
      <c r="E129" s="20">
        <v>45722.605081018519</v>
      </c>
      <c r="F129" s="21" t="s">
        <v>470</v>
      </c>
      <c r="G129" s="24" t="s">
        <v>20</v>
      </c>
      <c r="H129" s="25">
        <v>-4.444</v>
      </c>
      <c r="I129" s="80">
        <v>24</v>
      </c>
      <c r="J129" s="24"/>
      <c r="K129" s="24">
        <v>1</v>
      </c>
      <c r="L129" s="24">
        <v>1</v>
      </c>
      <c r="M129" s="25">
        <v>48.7</v>
      </c>
      <c r="N129" s="80">
        <v>119.66000000000001</v>
      </c>
      <c r="O129" s="25"/>
      <c r="P129" s="25">
        <v>3</v>
      </c>
      <c r="Q129" s="24" t="s">
        <v>21</v>
      </c>
      <c r="R129" s="80">
        <v>10.9448878</v>
      </c>
      <c r="S129" s="24">
        <v>278</v>
      </c>
      <c r="T129" s="24"/>
      <c r="U129" s="24"/>
      <c r="V129" s="24" t="s">
        <v>471</v>
      </c>
    </row>
    <row r="130" spans="1:22" ht="33" customHeight="1" thickBot="1" x14ac:dyDescent="0.4">
      <c r="A130" s="103"/>
      <c r="B130" s="104"/>
      <c r="C130" s="47" t="s">
        <v>297</v>
      </c>
      <c r="D130" s="47" t="s">
        <v>469</v>
      </c>
      <c r="E130" s="54">
        <v>45853</v>
      </c>
      <c r="F130" s="21" t="s">
        <v>695</v>
      </c>
      <c r="G130" s="22"/>
      <c r="H130" s="23">
        <v>0</v>
      </c>
      <c r="I130" s="86">
        <v>32</v>
      </c>
      <c r="J130" s="22"/>
      <c r="K130" s="22">
        <v>0</v>
      </c>
      <c r="L130" s="22">
        <v>0</v>
      </c>
      <c r="M130" s="25">
        <v>47.1</v>
      </c>
      <c r="N130" s="80">
        <v>116.78</v>
      </c>
      <c r="O130" s="25"/>
      <c r="P130" s="25">
        <v>3</v>
      </c>
      <c r="Q130" s="22" t="s">
        <v>21</v>
      </c>
      <c r="R130" s="80">
        <v>12.1653609</v>
      </c>
      <c r="S130" s="24">
        <v>309</v>
      </c>
      <c r="T130" s="24"/>
      <c r="U130" s="24"/>
      <c r="V130" s="24"/>
    </row>
    <row r="131" spans="1:22" ht="33" customHeight="1" thickBot="1" x14ac:dyDescent="0.4">
      <c r="A131" s="103"/>
      <c r="B131" s="104"/>
      <c r="C131" s="47"/>
      <c r="D131" s="47"/>
      <c r="E131" s="54"/>
      <c r="F131" s="21"/>
      <c r="G131" s="22"/>
      <c r="H131" s="23"/>
      <c r="I131" s="86"/>
      <c r="J131" s="22"/>
      <c r="K131" s="22"/>
      <c r="L131" s="40">
        <f>AVERAGE(L129:L130)</f>
        <v>0.5</v>
      </c>
      <c r="M131" s="25"/>
      <c r="N131" s="80"/>
      <c r="O131" s="25"/>
      <c r="P131" s="41">
        <f>AVERAGE(P129:P130)</f>
        <v>3</v>
      </c>
      <c r="Q131" s="22"/>
      <c r="R131" s="80"/>
      <c r="S131" s="24"/>
      <c r="T131" s="24"/>
      <c r="U131" s="40"/>
      <c r="V131" s="24"/>
    </row>
    <row r="132" spans="1:22" ht="33" customHeight="1" thickBot="1" x14ac:dyDescent="0.4">
      <c r="A132" s="103"/>
      <c r="B132" s="104" t="s">
        <v>804</v>
      </c>
      <c r="C132" s="48" t="s">
        <v>297</v>
      </c>
      <c r="D132" s="48" t="s">
        <v>465</v>
      </c>
      <c r="E132" s="55">
        <v>45852</v>
      </c>
      <c r="F132" s="48" t="s">
        <v>467</v>
      </c>
      <c r="G132" s="52"/>
      <c r="H132" s="53">
        <v>-1.111</v>
      </c>
      <c r="I132" s="84">
        <v>30</v>
      </c>
      <c r="J132" s="13"/>
      <c r="K132" s="13">
        <v>0</v>
      </c>
      <c r="L132" s="13">
        <v>0</v>
      </c>
      <c r="M132" s="16">
        <v>48.3</v>
      </c>
      <c r="N132" s="81">
        <v>119</v>
      </c>
      <c r="O132" s="16"/>
      <c r="P132" s="16">
        <v>3</v>
      </c>
      <c r="Q132" s="52" t="s">
        <v>21</v>
      </c>
      <c r="R132" s="81">
        <v>8.1102405999999991</v>
      </c>
      <c r="S132" s="8">
        <v>206</v>
      </c>
      <c r="T132" s="8"/>
      <c r="U132" s="8"/>
      <c r="V132" s="8"/>
    </row>
    <row r="133" spans="1:22" ht="33" customHeight="1" thickBot="1" x14ac:dyDescent="0.4">
      <c r="A133" s="103"/>
      <c r="B133" s="104"/>
      <c r="C133" s="48" t="s">
        <v>297</v>
      </c>
      <c r="D133" s="48" t="s">
        <v>465</v>
      </c>
      <c r="E133" s="1">
        <v>45777.669432870367</v>
      </c>
      <c r="F133" s="3" t="s">
        <v>468</v>
      </c>
      <c r="G133" s="10"/>
      <c r="H133" s="14">
        <v>-9.4435000000000002</v>
      </c>
      <c r="I133" s="81">
        <v>15</v>
      </c>
      <c r="J133" s="8"/>
      <c r="K133" s="8">
        <v>3</v>
      </c>
      <c r="L133" s="8">
        <v>3</v>
      </c>
      <c r="M133" s="16">
        <v>44.44</v>
      </c>
      <c r="N133" s="90">
        <v>112</v>
      </c>
      <c r="O133" s="14"/>
      <c r="P133" s="14">
        <v>2</v>
      </c>
      <c r="Q133" s="10" t="s">
        <v>27</v>
      </c>
      <c r="R133" s="90">
        <v>11.299218699999999</v>
      </c>
      <c r="S133" s="10">
        <v>287</v>
      </c>
      <c r="T133" s="10"/>
      <c r="U133" s="10"/>
      <c r="V133" s="8" t="s">
        <v>466</v>
      </c>
    </row>
    <row r="134" spans="1:22" ht="33" customHeight="1" thickBot="1" x14ac:dyDescent="0.4">
      <c r="A134" s="103"/>
      <c r="B134" s="104"/>
      <c r="C134" s="48"/>
      <c r="D134" s="48"/>
      <c r="E134" s="1"/>
      <c r="F134" s="3"/>
      <c r="G134" s="10"/>
      <c r="H134" s="14"/>
      <c r="I134" s="81"/>
      <c r="J134" s="8"/>
      <c r="K134" s="8"/>
      <c r="L134" s="40">
        <f>AVERAGE(L132:L133)</f>
        <v>1.5</v>
      </c>
      <c r="M134" s="16"/>
      <c r="N134" s="90"/>
      <c r="O134" s="14"/>
      <c r="P134" s="138">
        <f>AVERAGE(P132:P133)</f>
        <v>2.5</v>
      </c>
      <c r="Q134" s="10"/>
      <c r="R134" s="90"/>
      <c r="S134" s="10"/>
      <c r="T134" s="10"/>
      <c r="U134" s="139"/>
      <c r="V134" s="8"/>
    </row>
    <row r="135" spans="1:22" ht="33" customHeight="1" thickBot="1" x14ac:dyDescent="0.4">
      <c r="A135" s="103"/>
      <c r="B135" s="104" t="s">
        <v>805</v>
      </c>
      <c r="C135" s="49" t="s">
        <v>297</v>
      </c>
      <c r="D135" s="49" t="s">
        <v>461</v>
      </c>
      <c r="E135" s="27">
        <v>45791.492731481485</v>
      </c>
      <c r="F135" s="26" t="s">
        <v>462</v>
      </c>
      <c r="G135" s="29"/>
      <c r="H135" s="30">
        <v>-6.1105</v>
      </c>
      <c r="I135" s="82">
        <v>21</v>
      </c>
      <c r="J135" s="28"/>
      <c r="K135" s="28">
        <v>1</v>
      </c>
      <c r="L135" s="28">
        <v>1</v>
      </c>
      <c r="M135" s="31">
        <v>47.2</v>
      </c>
      <c r="N135" s="82">
        <v>116.96000000000001</v>
      </c>
      <c r="O135" s="31"/>
      <c r="P135" s="31">
        <v>3</v>
      </c>
      <c r="Q135" s="29" t="s">
        <v>21</v>
      </c>
      <c r="R135" s="82">
        <v>17.244103799999998</v>
      </c>
      <c r="S135" s="28">
        <v>438</v>
      </c>
      <c r="T135" s="28"/>
      <c r="U135" s="28"/>
      <c r="V135" s="28"/>
    </row>
    <row r="136" spans="1:22" ht="33" customHeight="1" thickBot="1" x14ac:dyDescent="0.4">
      <c r="A136" s="103"/>
      <c r="B136" s="104"/>
      <c r="C136" s="49" t="s">
        <v>297</v>
      </c>
      <c r="D136" s="49" t="s">
        <v>461</v>
      </c>
      <c r="E136" s="27">
        <v>45810.671643518515</v>
      </c>
      <c r="F136" s="26" t="s">
        <v>464</v>
      </c>
      <c r="G136" s="29"/>
      <c r="H136" s="30">
        <v>-2.222</v>
      </c>
      <c r="I136" s="82">
        <v>28</v>
      </c>
      <c r="J136" s="28"/>
      <c r="K136" s="28">
        <v>0</v>
      </c>
      <c r="L136" s="28">
        <v>0</v>
      </c>
      <c r="M136" s="31">
        <v>40.551499999999997</v>
      </c>
      <c r="N136" s="82">
        <v>105</v>
      </c>
      <c r="O136" s="31"/>
      <c r="P136" s="31">
        <v>1</v>
      </c>
      <c r="Q136" s="29" t="s">
        <v>21</v>
      </c>
      <c r="R136" s="82">
        <v>22.5196972</v>
      </c>
      <c r="S136" s="28">
        <v>572</v>
      </c>
      <c r="T136" s="28"/>
      <c r="U136" s="28"/>
      <c r="V136" s="28"/>
    </row>
    <row r="137" spans="1:22" ht="33" customHeight="1" thickBot="1" x14ac:dyDescent="0.4">
      <c r="A137" s="103"/>
      <c r="B137" s="104"/>
      <c r="C137" s="49" t="s">
        <v>297</v>
      </c>
      <c r="D137" s="49" t="s">
        <v>461</v>
      </c>
      <c r="E137" s="27">
        <v>45810.667187500003</v>
      </c>
      <c r="F137" s="26" t="s">
        <v>463</v>
      </c>
      <c r="G137" s="28" t="s">
        <v>20</v>
      </c>
      <c r="H137" s="31">
        <v>-3.8885000000000001</v>
      </c>
      <c r="I137" s="82">
        <v>25</v>
      </c>
      <c r="J137" s="28"/>
      <c r="K137" s="28">
        <v>1</v>
      </c>
      <c r="L137" s="28">
        <v>1</v>
      </c>
      <c r="M137" s="31">
        <v>42.217999999999996</v>
      </c>
      <c r="N137" s="82">
        <v>108</v>
      </c>
      <c r="O137" s="31"/>
      <c r="P137" s="31">
        <v>2</v>
      </c>
      <c r="Q137" s="28" t="s">
        <v>21</v>
      </c>
      <c r="R137" s="82">
        <v>23.976390899999998</v>
      </c>
      <c r="S137" s="28">
        <v>609</v>
      </c>
      <c r="T137" s="28"/>
      <c r="U137" s="28"/>
      <c r="V137" s="28"/>
    </row>
    <row r="138" spans="1:22" ht="33" customHeight="1" thickBot="1" x14ac:dyDescent="0.4">
      <c r="A138" s="103"/>
      <c r="B138" s="104"/>
      <c r="C138" s="49"/>
      <c r="D138" s="49"/>
      <c r="E138" s="27"/>
      <c r="F138" s="26"/>
      <c r="G138" s="28"/>
      <c r="H138" s="31"/>
      <c r="I138" s="82"/>
      <c r="J138" s="28"/>
      <c r="K138" s="28"/>
      <c r="L138" s="40">
        <f>AVERAGE(L135:L137)</f>
        <v>0.66666666666666663</v>
      </c>
      <c r="M138" s="31"/>
      <c r="N138" s="82"/>
      <c r="O138" s="31"/>
      <c r="P138" s="41">
        <f>AVERAGE(P135:P137)</f>
        <v>2</v>
      </c>
      <c r="Q138" s="28"/>
      <c r="R138" s="82"/>
      <c r="S138" s="28"/>
      <c r="T138" s="28"/>
      <c r="U138" s="40"/>
      <c r="V138" s="28"/>
    </row>
    <row r="139" spans="1:22" ht="33" customHeight="1" thickBot="1" x14ac:dyDescent="0.4">
      <c r="A139" s="103"/>
      <c r="B139" s="104" t="s">
        <v>806</v>
      </c>
      <c r="C139" s="48" t="s">
        <v>297</v>
      </c>
      <c r="D139" s="48" t="s">
        <v>457</v>
      </c>
      <c r="E139" s="4">
        <v>45722.585740740738</v>
      </c>
      <c r="F139" s="5" t="s">
        <v>459</v>
      </c>
      <c r="G139" s="9" t="s">
        <v>20</v>
      </c>
      <c r="H139" s="17">
        <v>-3.8885000000000001</v>
      </c>
      <c r="I139" s="84">
        <v>25</v>
      </c>
      <c r="J139" s="13"/>
      <c r="K139" s="13">
        <v>1</v>
      </c>
      <c r="L139" s="13">
        <v>1</v>
      </c>
      <c r="M139" s="17">
        <v>47.1</v>
      </c>
      <c r="N139" s="83">
        <v>116.78</v>
      </c>
      <c r="O139" s="17"/>
      <c r="P139" s="17">
        <v>3</v>
      </c>
      <c r="Q139" s="9" t="s">
        <v>21</v>
      </c>
      <c r="R139" s="83">
        <v>10.5511868</v>
      </c>
      <c r="S139" s="9">
        <v>268</v>
      </c>
      <c r="T139" s="9"/>
      <c r="U139" s="9"/>
      <c r="V139" s="9" t="s">
        <v>460</v>
      </c>
    </row>
    <row r="140" spans="1:22" ht="33" customHeight="1" thickBot="1" x14ac:dyDescent="0.4">
      <c r="A140" s="103"/>
      <c r="B140" s="104"/>
      <c r="C140" s="48" t="s">
        <v>297</v>
      </c>
      <c r="D140" s="48" t="s">
        <v>457</v>
      </c>
      <c r="E140" s="1">
        <v>45722.584768518522</v>
      </c>
      <c r="F140" s="2" t="s">
        <v>434</v>
      </c>
      <c r="G140" s="8" t="s">
        <v>20</v>
      </c>
      <c r="H140" s="16">
        <v>-2.222</v>
      </c>
      <c r="I140" s="84">
        <v>28</v>
      </c>
      <c r="J140" s="13"/>
      <c r="K140" s="13">
        <v>0</v>
      </c>
      <c r="L140" s="13">
        <v>0</v>
      </c>
      <c r="M140" s="16">
        <v>47</v>
      </c>
      <c r="N140" s="81">
        <v>118</v>
      </c>
      <c r="O140" s="16"/>
      <c r="P140" s="16">
        <v>3</v>
      </c>
      <c r="Q140" s="8" t="s">
        <v>21</v>
      </c>
      <c r="R140" s="81">
        <v>22.992138399999998</v>
      </c>
      <c r="S140" s="8">
        <v>584</v>
      </c>
      <c r="T140" s="8"/>
      <c r="U140" s="8"/>
      <c r="V140" s="8" t="s">
        <v>458</v>
      </c>
    </row>
    <row r="141" spans="1:22" ht="33" customHeight="1" thickBot="1" x14ac:dyDescent="0.4">
      <c r="A141" s="103"/>
      <c r="B141" s="104"/>
      <c r="C141" s="48"/>
      <c r="D141" s="48"/>
      <c r="E141" s="1"/>
      <c r="F141" s="2"/>
      <c r="G141" s="8"/>
      <c r="H141" s="16"/>
      <c r="I141" s="84"/>
      <c r="J141" s="13"/>
      <c r="K141" s="13"/>
      <c r="L141" s="40">
        <f>AVERAGE(L139:L140)</f>
        <v>0.5</v>
      </c>
      <c r="M141" s="16"/>
      <c r="N141" s="81"/>
      <c r="O141" s="16"/>
      <c r="P141" s="41">
        <f>AVERAGE(P139:P140)</f>
        <v>3</v>
      </c>
      <c r="Q141" s="8"/>
      <c r="R141" s="81"/>
      <c r="S141" s="8"/>
      <c r="T141" s="8"/>
      <c r="U141" s="40"/>
      <c r="V141" s="8"/>
    </row>
    <row r="142" spans="1:22" ht="33" customHeight="1" thickBot="1" x14ac:dyDescent="0.4">
      <c r="A142" s="103" t="s">
        <v>762</v>
      </c>
      <c r="B142" s="104" t="s">
        <v>807</v>
      </c>
      <c r="C142" s="47" t="s">
        <v>297</v>
      </c>
      <c r="D142" s="47" t="s">
        <v>452</v>
      </c>
      <c r="E142" s="20">
        <v>45722.586805555555</v>
      </c>
      <c r="F142" s="21" t="s">
        <v>434</v>
      </c>
      <c r="G142" s="24" t="s">
        <v>20</v>
      </c>
      <c r="H142" s="25">
        <v>-2.222</v>
      </c>
      <c r="I142" s="80">
        <v>28</v>
      </c>
      <c r="J142" s="24"/>
      <c r="K142" s="24">
        <v>0</v>
      </c>
      <c r="L142" s="24">
        <v>0</v>
      </c>
      <c r="M142" s="25">
        <v>43.9</v>
      </c>
      <c r="N142" s="80">
        <v>111.02</v>
      </c>
      <c r="O142" s="25"/>
      <c r="P142" s="25">
        <v>2</v>
      </c>
      <c r="Q142" s="24" t="s">
        <v>21</v>
      </c>
      <c r="R142" s="80">
        <v>22.992138399999998</v>
      </c>
      <c r="S142" s="24">
        <v>584</v>
      </c>
      <c r="T142" s="24"/>
      <c r="U142" s="24"/>
      <c r="V142" s="24" t="s">
        <v>435</v>
      </c>
    </row>
    <row r="143" spans="1:22" ht="33" customHeight="1" thickBot="1" x14ac:dyDescent="0.4">
      <c r="A143" s="103"/>
      <c r="B143" s="104"/>
      <c r="C143" s="47" t="s">
        <v>297</v>
      </c>
      <c r="D143" s="47" t="s">
        <v>452</v>
      </c>
      <c r="E143" s="20">
        <v>45722.58834490741</v>
      </c>
      <c r="F143" s="21" t="s">
        <v>455</v>
      </c>
      <c r="G143" s="24" t="s">
        <v>20</v>
      </c>
      <c r="H143" s="25">
        <v>0</v>
      </c>
      <c r="I143" s="80">
        <v>32</v>
      </c>
      <c r="J143" s="24"/>
      <c r="K143" s="24">
        <v>0</v>
      </c>
      <c r="L143" s="24">
        <v>0</v>
      </c>
      <c r="M143" s="25">
        <v>45</v>
      </c>
      <c r="N143" s="80">
        <v>113</v>
      </c>
      <c r="O143" s="25"/>
      <c r="P143" s="25">
        <v>3</v>
      </c>
      <c r="Q143" s="24" t="s">
        <v>21</v>
      </c>
      <c r="R143" s="80">
        <v>25.787415499999998</v>
      </c>
      <c r="S143" s="24">
        <v>655</v>
      </c>
      <c r="T143" s="24"/>
      <c r="U143" s="24"/>
      <c r="V143" s="24" t="s">
        <v>456</v>
      </c>
    </row>
    <row r="144" spans="1:22" ht="33" customHeight="1" thickBot="1" x14ac:dyDescent="0.4">
      <c r="A144" s="103"/>
      <c r="B144" s="104"/>
      <c r="C144" s="47" t="s">
        <v>297</v>
      </c>
      <c r="D144" s="47" t="s">
        <v>452</v>
      </c>
      <c r="E144" s="20">
        <v>45722.587581018517</v>
      </c>
      <c r="F144" s="21" t="s">
        <v>453</v>
      </c>
      <c r="G144" s="24" t="s">
        <v>20</v>
      </c>
      <c r="H144" s="25">
        <v>-2.222</v>
      </c>
      <c r="I144" s="80">
        <v>28</v>
      </c>
      <c r="J144" s="24"/>
      <c r="K144" s="24">
        <v>0</v>
      </c>
      <c r="L144" s="24">
        <v>0</v>
      </c>
      <c r="M144" s="25">
        <v>43.9</v>
      </c>
      <c r="N144" s="80">
        <v>111.02</v>
      </c>
      <c r="O144" s="25"/>
      <c r="P144" s="25">
        <v>2</v>
      </c>
      <c r="Q144" s="24" t="s">
        <v>21</v>
      </c>
      <c r="R144" s="80">
        <v>28.307101899999999</v>
      </c>
      <c r="S144" s="24">
        <v>719</v>
      </c>
      <c r="T144" s="24"/>
      <c r="U144" s="24"/>
      <c r="V144" s="24" t="s">
        <v>454</v>
      </c>
    </row>
    <row r="145" spans="1:22" ht="33" customHeight="1" thickBot="1" x14ac:dyDescent="0.4">
      <c r="A145" s="103"/>
      <c r="B145" s="104"/>
      <c r="C145" s="47"/>
      <c r="D145" s="47"/>
      <c r="E145" s="20"/>
      <c r="F145" s="21"/>
      <c r="G145" s="24"/>
      <c r="H145" s="25"/>
      <c r="I145" s="80"/>
      <c r="J145" s="24"/>
      <c r="K145" s="24"/>
      <c r="L145" s="40">
        <f>AVERAGE(L142:L144)</f>
        <v>0</v>
      </c>
      <c r="M145" s="25"/>
      <c r="N145" s="80"/>
      <c r="O145" s="25"/>
      <c r="P145" s="41">
        <f>AVERAGE(P142:P144)</f>
        <v>2.3333333333333335</v>
      </c>
      <c r="Q145" s="24"/>
      <c r="R145" s="80"/>
      <c r="S145" s="24"/>
      <c r="T145" s="24"/>
      <c r="U145" s="40"/>
      <c r="V145" s="24"/>
    </row>
    <row r="146" spans="1:22" ht="33" customHeight="1" thickBot="1" x14ac:dyDescent="0.4">
      <c r="A146" s="103" t="s">
        <v>762</v>
      </c>
      <c r="B146" s="104" t="s">
        <v>808</v>
      </c>
      <c r="C146" s="48" t="s">
        <v>297</v>
      </c>
      <c r="D146" s="48" t="s">
        <v>447</v>
      </c>
      <c r="E146" s="1">
        <v>45722.589571759258</v>
      </c>
      <c r="F146" s="2" t="s">
        <v>448</v>
      </c>
      <c r="G146" s="8" t="s">
        <v>20</v>
      </c>
      <c r="H146" s="16">
        <v>-6.1105</v>
      </c>
      <c r="I146" s="84">
        <v>21</v>
      </c>
      <c r="J146" s="13"/>
      <c r="K146" s="13">
        <v>1</v>
      </c>
      <c r="L146" s="13">
        <v>1</v>
      </c>
      <c r="M146" s="16">
        <v>48.5</v>
      </c>
      <c r="N146" s="81">
        <v>119.3</v>
      </c>
      <c r="O146" s="16"/>
      <c r="P146" s="16">
        <v>3</v>
      </c>
      <c r="Q146" s="8" t="s">
        <v>21</v>
      </c>
      <c r="R146" s="81">
        <v>9.8425250000000002</v>
      </c>
      <c r="S146" s="8">
        <v>250</v>
      </c>
      <c r="T146" s="8"/>
      <c r="U146" s="8"/>
      <c r="V146" s="8" t="s">
        <v>449</v>
      </c>
    </row>
    <row r="147" spans="1:22" ht="33" customHeight="1" thickBot="1" x14ac:dyDescent="0.4">
      <c r="A147" s="103"/>
      <c r="B147" s="104"/>
      <c r="C147" s="48" t="s">
        <v>297</v>
      </c>
      <c r="D147" s="48" t="s">
        <v>447</v>
      </c>
      <c r="E147" s="4">
        <v>45722.590821759259</v>
      </c>
      <c r="F147" s="5" t="s">
        <v>450</v>
      </c>
      <c r="G147" s="9" t="s">
        <v>20</v>
      </c>
      <c r="H147" s="17">
        <v>-6.6660000000000004</v>
      </c>
      <c r="I147" s="84">
        <v>20</v>
      </c>
      <c r="J147" s="13"/>
      <c r="K147" s="13">
        <v>2</v>
      </c>
      <c r="L147" s="13">
        <v>2</v>
      </c>
      <c r="M147" s="17">
        <v>46.9</v>
      </c>
      <c r="N147" s="83">
        <v>116.42</v>
      </c>
      <c r="O147" s="17"/>
      <c r="P147" s="17">
        <v>3</v>
      </c>
      <c r="Q147" s="9" t="s">
        <v>21</v>
      </c>
      <c r="R147" s="83">
        <v>10.2755961</v>
      </c>
      <c r="S147" s="9">
        <v>261</v>
      </c>
      <c r="T147" s="9"/>
      <c r="U147" s="9"/>
      <c r="V147" s="9" t="s">
        <v>451</v>
      </c>
    </row>
    <row r="148" spans="1:22" ht="33" customHeight="1" thickBot="1" x14ac:dyDescent="0.4">
      <c r="A148" s="103"/>
      <c r="B148" s="104"/>
      <c r="C148" s="48"/>
      <c r="D148" s="48"/>
      <c r="E148" s="4"/>
      <c r="F148" s="5"/>
      <c r="G148" s="9"/>
      <c r="H148" s="17"/>
      <c r="I148" s="84"/>
      <c r="J148" s="13"/>
      <c r="K148" s="13"/>
      <c r="L148" s="40">
        <f>AVERAGE(L146:L147)</f>
        <v>1.5</v>
      </c>
      <c r="M148" s="17"/>
      <c r="N148" s="83"/>
      <c r="O148" s="17"/>
      <c r="P148" s="41">
        <f>AVERAGE(P146:P147)</f>
        <v>3</v>
      </c>
      <c r="Q148" s="9"/>
      <c r="R148" s="83"/>
      <c r="S148" s="9"/>
      <c r="T148" s="9"/>
      <c r="U148" s="40"/>
      <c r="V148" s="9"/>
    </row>
    <row r="149" spans="1:22" ht="33" customHeight="1" thickBot="1" x14ac:dyDescent="0.4">
      <c r="A149" s="103"/>
      <c r="B149" s="104" t="s">
        <v>809</v>
      </c>
      <c r="C149" s="49" t="s">
        <v>297</v>
      </c>
      <c r="D149" s="49" t="s">
        <v>442</v>
      </c>
      <c r="E149" s="27">
        <v>45835.422974537039</v>
      </c>
      <c r="F149" s="26" t="s">
        <v>443</v>
      </c>
      <c r="G149" s="29"/>
      <c r="H149" s="30">
        <v>-4.9995000000000003</v>
      </c>
      <c r="I149" s="82">
        <v>23</v>
      </c>
      <c r="J149" s="28"/>
      <c r="K149" s="28">
        <v>1</v>
      </c>
      <c r="L149" s="28">
        <v>1</v>
      </c>
      <c r="M149" s="31">
        <v>47.5</v>
      </c>
      <c r="N149" s="82">
        <v>117.5</v>
      </c>
      <c r="O149" s="31"/>
      <c r="P149" s="31">
        <v>3</v>
      </c>
      <c r="Q149" s="29" t="s">
        <v>27</v>
      </c>
      <c r="R149" s="82">
        <v>14.8425277</v>
      </c>
      <c r="S149" s="28">
        <v>377</v>
      </c>
      <c r="T149" s="28"/>
      <c r="U149" s="28"/>
      <c r="V149" s="28"/>
    </row>
    <row r="150" spans="1:22" ht="33" customHeight="1" thickBot="1" x14ac:dyDescent="0.4">
      <c r="A150" s="103"/>
      <c r="B150" s="104"/>
      <c r="C150" s="49" t="s">
        <v>297</v>
      </c>
      <c r="D150" s="49" t="s">
        <v>442</v>
      </c>
      <c r="E150" s="27">
        <v>45835.425578703704</v>
      </c>
      <c r="F150" s="26" t="s">
        <v>446</v>
      </c>
      <c r="G150" s="29"/>
      <c r="H150" s="30">
        <v>-3.3330000000000002</v>
      </c>
      <c r="I150" s="82">
        <v>26</v>
      </c>
      <c r="J150" s="28"/>
      <c r="K150" s="28">
        <v>0</v>
      </c>
      <c r="L150" s="28">
        <v>0</v>
      </c>
      <c r="M150" s="31">
        <v>43.329000000000001</v>
      </c>
      <c r="N150" s="82">
        <v>110</v>
      </c>
      <c r="O150" s="31"/>
      <c r="P150" s="31">
        <v>2</v>
      </c>
      <c r="Q150" s="29" t="s">
        <v>21</v>
      </c>
      <c r="R150" s="82">
        <v>18.464576900000001</v>
      </c>
      <c r="S150" s="28">
        <v>469</v>
      </c>
      <c r="T150" s="28"/>
      <c r="U150" s="28"/>
      <c r="V150" s="28"/>
    </row>
    <row r="151" spans="1:22" ht="33" customHeight="1" thickBot="1" x14ac:dyDescent="0.4">
      <c r="A151" s="103"/>
      <c r="B151" s="104"/>
      <c r="C151" s="49" t="s">
        <v>297</v>
      </c>
      <c r="D151" s="49" t="s">
        <v>442</v>
      </c>
      <c r="E151" s="27">
        <v>45835.424293981479</v>
      </c>
      <c r="F151" s="26" t="s">
        <v>445</v>
      </c>
      <c r="G151" s="29"/>
      <c r="H151" s="30">
        <v>-12.221</v>
      </c>
      <c r="I151" s="82">
        <v>10</v>
      </c>
      <c r="J151" s="28"/>
      <c r="K151" s="28">
        <v>3</v>
      </c>
      <c r="L151" s="28">
        <v>3</v>
      </c>
      <c r="M151" s="31">
        <v>23.886499999999998</v>
      </c>
      <c r="N151" s="82">
        <v>75</v>
      </c>
      <c r="O151" s="31"/>
      <c r="P151" s="31">
        <v>0</v>
      </c>
      <c r="Q151" s="29" t="s">
        <v>21</v>
      </c>
      <c r="R151" s="82">
        <v>22.204736399999998</v>
      </c>
      <c r="S151" s="28">
        <v>564</v>
      </c>
      <c r="T151" s="28"/>
      <c r="U151" s="28"/>
      <c r="V151" s="28"/>
    </row>
    <row r="152" spans="1:22" ht="33" customHeight="1" thickBot="1" x14ac:dyDescent="0.4">
      <c r="A152" s="103"/>
      <c r="B152" s="104"/>
      <c r="C152" s="49" t="s">
        <v>297</v>
      </c>
      <c r="D152" s="49" t="s">
        <v>442</v>
      </c>
      <c r="E152" s="27">
        <v>45835.423854166664</v>
      </c>
      <c r="F152" s="26" t="s">
        <v>444</v>
      </c>
      <c r="G152" s="29"/>
      <c r="H152" s="30">
        <v>-6.1105</v>
      </c>
      <c r="I152" s="82">
        <v>21</v>
      </c>
      <c r="J152" s="28"/>
      <c r="K152" s="28">
        <v>1</v>
      </c>
      <c r="L152" s="28">
        <v>1</v>
      </c>
      <c r="M152" s="31">
        <v>44.1</v>
      </c>
      <c r="N152" s="82">
        <v>111.38000000000001</v>
      </c>
      <c r="O152" s="31"/>
      <c r="P152" s="31">
        <v>2</v>
      </c>
      <c r="Q152" s="29" t="s">
        <v>21</v>
      </c>
      <c r="R152" s="82">
        <v>22.834657999999997</v>
      </c>
      <c r="S152" s="28">
        <v>580</v>
      </c>
      <c r="T152" s="28"/>
      <c r="U152" s="28"/>
      <c r="V152" s="28"/>
    </row>
    <row r="153" spans="1:22" ht="33" customHeight="1" thickBot="1" x14ac:dyDescent="0.4">
      <c r="A153" s="103"/>
      <c r="B153" s="104"/>
      <c r="C153" s="49" t="s">
        <v>297</v>
      </c>
      <c r="D153" s="49" t="s">
        <v>442</v>
      </c>
      <c r="E153" s="27">
        <v>45835.425127314818</v>
      </c>
      <c r="F153" s="26" t="s">
        <v>327</v>
      </c>
      <c r="G153" s="29"/>
      <c r="H153" s="30">
        <v>1.111</v>
      </c>
      <c r="I153" s="82">
        <v>34</v>
      </c>
      <c r="J153" s="28"/>
      <c r="K153" s="28">
        <v>0</v>
      </c>
      <c r="L153" s="28">
        <v>0</v>
      </c>
      <c r="M153" s="31">
        <v>44.44</v>
      </c>
      <c r="N153" s="82">
        <v>112</v>
      </c>
      <c r="O153" s="31"/>
      <c r="P153" s="31">
        <v>2</v>
      </c>
      <c r="Q153" s="29" t="s">
        <v>21</v>
      </c>
      <c r="R153" s="82">
        <v>23.8976507</v>
      </c>
      <c r="S153" s="28">
        <v>607</v>
      </c>
      <c r="T153" s="28"/>
      <c r="U153" s="28"/>
      <c r="V153" s="28"/>
    </row>
    <row r="154" spans="1:22" ht="33" customHeight="1" thickBot="1" x14ac:dyDescent="0.4">
      <c r="A154" s="103"/>
      <c r="B154" s="104"/>
      <c r="C154" s="49"/>
      <c r="D154" s="49"/>
      <c r="E154" s="27"/>
      <c r="F154" s="26"/>
      <c r="G154" s="29"/>
      <c r="H154" s="30"/>
      <c r="I154" s="82"/>
      <c r="J154" s="28"/>
      <c r="K154" s="28"/>
      <c r="L154" s="40">
        <f>AVERAGE(L149:L153)</f>
        <v>1</v>
      </c>
      <c r="M154" s="31"/>
      <c r="N154" s="82"/>
      <c r="O154" s="31"/>
      <c r="P154" s="41">
        <f>AVERAGE(P149:P153)</f>
        <v>1.8</v>
      </c>
      <c r="Q154" s="29"/>
      <c r="R154" s="82"/>
      <c r="S154" s="28"/>
      <c r="T154" s="28"/>
      <c r="U154" s="40"/>
      <c r="V154" s="28"/>
    </row>
    <row r="155" spans="1:22" ht="33" customHeight="1" thickBot="1" x14ac:dyDescent="0.4">
      <c r="A155" s="103" t="s">
        <v>762</v>
      </c>
      <c r="B155" s="104" t="s">
        <v>438</v>
      </c>
      <c r="C155" s="48" t="s">
        <v>297</v>
      </c>
      <c r="D155" s="48" t="s">
        <v>438</v>
      </c>
      <c r="E155" s="4">
        <v>45722.593206018515</v>
      </c>
      <c r="F155" s="5" t="s">
        <v>440</v>
      </c>
      <c r="G155" s="9" t="s">
        <v>20</v>
      </c>
      <c r="H155" s="17">
        <v>-3.8885000000000001</v>
      </c>
      <c r="I155" s="84">
        <v>25</v>
      </c>
      <c r="J155" s="13"/>
      <c r="K155" s="13">
        <v>1</v>
      </c>
      <c r="L155" s="13">
        <v>1</v>
      </c>
      <c r="M155" s="17">
        <v>47.8</v>
      </c>
      <c r="N155" s="83">
        <v>118.03999999999999</v>
      </c>
      <c r="O155" s="17"/>
      <c r="P155" s="17">
        <v>3</v>
      </c>
      <c r="Q155" s="9" t="s">
        <v>21</v>
      </c>
      <c r="R155" s="83">
        <v>10.2755961</v>
      </c>
      <c r="S155" s="9">
        <v>261</v>
      </c>
      <c r="T155" s="9"/>
      <c r="U155" s="9"/>
      <c r="V155" s="9" t="s">
        <v>441</v>
      </c>
    </row>
    <row r="156" spans="1:22" ht="33" customHeight="1" thickBot="1" x14ac:dyDescent="0.4">
      <c r="A156" s="103"/>
      <c r="B156" s="104"/>
      <c r="C156" s="48" t="s">
        <v>297</v>
      </c>
      <c r="D156" s="48" t="s">
        <v>438</v>
      </c>
      <c r="E156" s="1">
        <v>45722.591817129629</v>
      </c>
      <c r="F156" s="2" t="s">
        <v>439</v>
      </c>
      <c r="G156" s="8" t="s">
        <v>20</v>
      </c>
      <c r="H156" s="16">
        <v>-2.222</v>
      </c>
      <c r="I156" s="84">
        <v>28</v>
      </c>
      <c r="J156" s="13"/>
      <c r="K156" s="13">
        <v>0</v>
      </c>
      <c r="L156" s="13">
        <v>0</v>
      </c>
      <c r="M156" s="16">
        <v>47</v>
      </c>
      <c r="N156" s="81">
        <v>116.60000000000001</v>
      </c>
      <c r="O156" s="16"/>
      <c r="P156" s="16">
        <v>3</v>
      </c>
      <c r="Q156" s="8" t="s">
        <v>21</v>
      </c>
      <c r="R156" s="81">
        <v>22.992138399999998</v>
      </c>
      <c r="S156" s="8">
        <v>584</v>
      </c>
      <c r="T156" s="8"/>
      <c r="U156" s="8"/>
      <c r="V156" s="8" t="s">
        <v>435</v>
      </c>
    </row>
    <row r="157" spans="1:22" ht="33" customHeight="1" thickBot="1" x14ac:dyDescent="0.4">
      <c r="A157" s="103"/>
      <c r="B157" s="104"/>
      <c r="C157" s="48"/>
      <c r="D157" s="48"/>
      <c r="E157" s="1"/>
      <c r="F157" s="2"/>
      <c r="G157" s="8"/>
      <c r="H157" s="16"/>
      <c r="I157" s="84"/>
      <c r="J157" s="13"/>
      <c r="K157" s="13"/>
      <c r="L157" s="40">
        <f>AVERAGE(L155:L156)</f>
        <v>0.5</v>
      </c>
      <c r="M157" s="16"/>
      <c r="N157" s="81"/>
      <c r="O157" s="16"/>
      <c r="P157" s="41">
        <f>AVERAGE(P155:P156)</f>
        <v>3</v>
      </c>
      <c r="Q157" s="8"/>
      <c r="R157" s="81"/>
      <c r="S157" s="8"/>
      <c r="T157" s="8"/>
      <c r="U157" s="40"/>
      <c r="V157" s="8"/>
    </row>
    <row r="158" spans="1:22" ht="33" customHeight="1" thickBot="1" x14ac:dyDescent="0.4">
      <c r="A158" s="113"/>
      <c r="B158" s="114" t="s">
        <v>890</v>
      </c>
      <c r="C158" s="47" t="s">
        <v>111</v>
      </c>
      <c r="D158" s="47" t="s">
        <v>60</v>
      </c>
      <c r="E158" s="20">
        <v>45843.723807870374</v>
      </c>
      <c r="F158" s="21" t="s">
        <v>64</v>
      </c>
      <c r="G158" s="22"/>
      <c r="H158" s="23">
        <v>1.6665000000000001</v>
      </c>
      <c r="I158" s="80">
        <v>35</v>
      </c>
      <c r="J158" s="24"/>
      <c r="K158" s="24">
        <v>0</v>
      </c>
      <c r="L158" s="24">
        <v>0</v>
      </c>
      <c r="M158" s="25">
        <v>46.106499999999997</v>
      </c>
      <c r="N158" s="80">
        <v>115</v>
      </c>
      <c r="O158" s="25"/>
      <c r="P158" s="25">
        <v>3</v>
      </c>
      <c r="Q158" s="22" t="s">
        <v>21</v>
      </c>
      <c r="R158" s="80">
        <v>2.3228358999999998</v>
      </c>
      <c r="S158" s="24">
        <v>59</v>
      </c>
      <c r="T158" s="24"/>
      <c r="U158" s="24"/>
      <c r="V158" s="24"/>
    </row>
    <row r="159" spans="1:22" ht="33" customHeight="1" thickBot="1" x14ac:dyDescent="0.4">
      <c r="A159" s="113"/>
      <c r="B159" s="114"/>
      <c r="C159" s="47" t="s">
        <v>111</v>
      </c>
      <c r="D159" s="47" t="s">
        <v>60</v>
      </c>
      <c r="E159" s="20">
        <v>45843.723067129627</v>
      </c>
      <c r="F159" s="21" t="s">
        <v>63</v>
      </c>
      <c r="G159" s="22"/>
      <c r="H159" s="23">
        <v>-1.111</v>
      </c>
      <c r="I159" s="80">
        <v>30</v>
      </c>
      <c r="J159" s="24"/>
      <c r="K159" s="24">
        <v>0</v>
      </c>
      <c r="L159" s="24">
        <v>0</v>
      </c>
      <c r="M159" s="25">
        <v>47.772999999999996</v>
      </c>
      <c r="N159" s="80">
        <v>118</v>
      </c>
      <c r="O159" s="25"/>
      <c r="P159" s="25">
        <v>3</v>
      </c>
      <c r="Q159" s="22" t="s">
        <v>21</v>
      </c>
      <c r="R159" s="80">
        <v>3.3464584999999998</v>
      </c>
      <c r="S159" s="24">
        <v>85</v>
      </c>
      <c r="T159" s="24"/>
      <c r="U159" s="24"/>
      <c r="V159" s="24"/>
    </row>
    <row r="160" spans="1:22" ht="33" customHeight="1" thickBot="1" x14ac:dyDescent="0.4">
      <c r="A160" s="113"/>
      <c r="B160" s="114"/>
      <c r="C160" s="47" t="s">
        <v>111</v>
      </c>
      <c r="D160" s="47" t="s">
        <v>60</v>
      </c>
      <c r="E160" s="20">
        <v>45843.722766203704</v>
      </c>
      <c r="F160" s="21" t="s">
        <v>62</v>
      </c>
      <c r="G160" s="22"/>
      <c r="H160" s="23">
        <v>0</v>
      </c>
      <c r="I160" s="80">
        <v>32</v>
      </c>
      <c r="J160" s="24"/>
      <c r="K160" s="24">
        <v>0</v>
      </c>
      <c r="L160" s="24">
        <v>0</v>
      </c>
      <c r="M160" s="25">
        <v>48.884</v>
      </c>
      <c r="N160" s="80">
        <v>120</v>
      </c>
      <c r="O160" s="25"/>
      <c r="P160" s="25">
        <v>3</v>
      </c>
      <c r="Q160" s="22" t="s">
        <v>21</v>
      </c>
      <c r="R160" s="80">
        <v>7.4803189999999997</v>
      </c>
      <c r="S160" s="24">
        <v>190</v>
      </c>
      <c r="T160" s="24"/>
      <c r="U160" s="24"/>
      <c r="V160" s="24"/>
    </row>
    <row r="161" spans="1:22" ht="33" customHeight="1" thickBot="1" x14ac:dyDescent="0.4">
      <c r="A161" s="113"/>
      <c r="B161" s="114"/>
      <c r="C161" s="47" t="s">
        <v>111</v>
      </c>
      <c r="D161" s="47" t="s">
        <v>60</v>
      </c>
      <c r="E161" s="20">
        <v>45843.722256944442</v>
      </c>
      <c r="F161" s="21" t="s">
        <v>61</v>
      </c>
      <c r="G161" s="22"/>
      <c r="H161" s="23">
        <v>-6.6660000000000004</v>
      </c>
      <c r="I161" s="80">
        <v>20</v>
      </c>
      <c r="J161" s="24"/>
      <c r="K161" s="24">
        <v>2</v>
      </c>
      <c r="L161" s="24">
        <v>2</v>
      </c>
      <c r="M161" s="25">
        <v>44.44</v>
      </c>
      <c r="N161" s="80">
        <v>112</v>
      </c>
      <c r="O161" s="25"/>
      <c r="P161" s="25">
        <v>2</v>
      </c>
      <c r="Q161" s="22" t="s">
        <v>21</v>
      </c>
      <c r="R161" s="80">
        <v>11.299218699999999</v>
      </c>
      <c r="S161" s="24">
        <v>287</v>
      </c>
      <c r="T161" s="24"/>
      <c r="U161" s="24"/>
      <c r="V161" s="24"/>
    </row>
    <row r="162" spans="1:22" ht="33" customHeight="1" thickBot="1" x14ac:dyDescent="0.4">
      <c r="A162" s="113"/>
      <c r="B162" s="114"/>
      <c r="C162" s="47"/>
      <c r="D162" s="47"/>
      <c r="E162" s="20"/>
      <c r="F162" s="21"/>
      <c r="G162" s="22"/>
      <c r="H162" s="23"/>
      <c r="I162" s="80"/>
      <c r="J162" s="24"/>
      <c r="K162" s="24"/>
      <c r="L162" s="40">
        <f>AVERAGE(L158:L161)</f>
        <v>0.5</v>
      </c>
      <c r="M162" s="25"/>
      <c r="N162" s="80"/>
      <c r="O162" s="25"/>
      <c r="P162" s="41">
        <f>AVERAGE(P158:P161)</f>
        <v>2.75</v>
      </c>
      <c r="Q162" s="22"/>
      <c r="R162" s="80"/>
      <c r="S162" s="24"/>
      <c r="T162" s="24"/>
      <c r="U162" s="40"/>
      <c r="V162" s="24"/>
    </row>
    <row r="163" spans="1:22" ht="33" customHeight="1" thickBot="1" x14ac:dyDescent="0.4">
      <c r="A163" s="103"/>
      <c r="B163" s="104" t="s">
        <v>689</v>
      </c>
      <c r="C163" s="48" t="s">
        <v>297</v>
      </c>
      <c r="D163" s="48" t="s">
        <v>689</v>
      </c>
      <c r="E163" s="6">
        <v>45853</v>
      </c>
      <c r="F163" s="2" t="s">
        <v>692</v>
      </c>
      <c r="G163" s="10"/>
      <c r="H163" s="14">
        <v>-4.444</v>
      </c>
      <c r="I163" s="81">
        <v>24</v>
      </c>
      <c r="J163" s="8"/>
      <c r="K163" s="8">
        <v>1</v>
      </c>
      <c r="L163" s="8">
        <v>1</v>
      </c>
      <c r="M163" s="16">
        <v>46.9</v>
      </c>
      <c r="N163" s="81">
        <v>116.42</v>
      </c>
      <c r="O163" s="16"/>
      <c r="P163" s="16">
        <v>3</v>
      </c>
      <c r="Q163" s="10" t="s">
        <v>21</v>
      </c>
      <c r="R163" s="81">
        <v>9.3307137000000004</v>
      </c>
      <c r="S163" s="8">
        <v>237</v>
      </c>
      <c r="T163" s="8"/>
      <c r="U163" s="8"/>
      <c r="V163" s="8"/>
    </row>
    <row r="164" spans="1:22" ht="33" customHeight="1" thickBot="1" x14ac:dyDescent="0.4">
      <c r="A164" s="103"/>
      <c r="B164" s="104"/>
      <c r="C164" s="48" t="s">
        <v>297</v>
      </c>
      <c r="D164" s="48" t="s">
        <v>689</v>
      </c>
      <c r="E164" s="7">
        <v>45853</v>
      </c>
      <c r="F164" s="5" t="s">
        <v>691</v>
      </c>
      <c r="G164" s="11"/>
      <c r="H164" s="15">
        <v>0.55549999999999999</v>
      </c>
      <c r="I164" s="83">
        <v>33</v>
      </c>
      <c r="J164" s="9"/>
      <c r="K164" s="9">
        <v>0</v>
      </c>
      <c r="L164" s="9">
        <v>0</v>
      </c>
      <c r="M164" s="17">
        <v>46.6</v>
      </c>
      <c r="N164" s="83">
        <v>115.88000000000001</v>
      </c>
      <c r="O164" s="17"/>
      <c r="P164" s="17">
        <v>3</v>
      </c>
      <c r="Q164" s="10" t="s">
        <v>21</v>
      </c>
      <c r="R164" s="83">
        <v>13.6614247</v>
      </c>
      <c r="S164" s="9">
        <v>347</v>
      </c>
      <c r="T164" s="9"/>
      <c r="U164" s="9"/>
      <c r="V164" s="9"/>
    </row>
    <row r="165" spans="1:22" ht="33" customHeight="1" thickBot="1" x14ac:dyDescent="0.4">
      <c r="A165" s="103"/>
      <c r="B165" s="104"/>
      <c r="C165" s="48" t="s">
        <v>297</v>
      </c>
      <c r="D165" s="48" t="s">
        <v>689</v>
      </c>
      <c r="E165" s="6">
        <v>45853</v>
      </c>
      <c r="F165" s="2" t="s">
        <v>690</v>
      </c>
      <c r="G165" s="10"/>
      <c r="H165" s="14">
        <v>0.55549999999999999</v>
      </c>
      <c r="I165" s="81">
        <v>33</v>
      </c>
      <c r="J165" s="8"/>
      <c r="K165" s="8">
        <v>0</v>
      </c>
      <c r="L165" s="8">
        <v>0</v>
      </c>
      <c r="M165" s="16">
        <v>43.5</v>
      </c>
      <c r="N165" s="81">
        <v>110.3</v>
      </c>
      <c r="O165" s="16"/>
      <c r="P165" s="16">
        <v>2</v>
      </c>
      <c r="Q165" s="10" t="s">
        <v>21</v>
      </c>
      <c r="R165" s="81">
        <v>23.2677291</v>
      </c>
      <c r="S165" s="8">
        <v>591</v>
      </c>
      <c r="T165" s="8"/>
      <c r="U165" s="8"/>
      <c r="V165" s="8"/>
    </row>
    <row r="166" spans="1:22" ht="33" customHeight="1" thickBot="1" x14ac:dyDescent="0.4">
      <c r="A166" s="103"/>
      <c r="B166" s="104"/>
      <c r="C166" s="48"/>
      <c r="D166" s="48"/>
      <c r="E166" s="6"/>
      <c r="F166" s="2"/>
      <c r="G166" s="10"/>
      <c r="H166" s="14"/>
      <c r="I166" s="81"/>
      <c r="J166" s="8"/>
      <c r="K166" s="8"/>
      <c r="L166" s="40">
        <f>AVERAGE(L163:L165)</f>
        <v>0.33333333333333331</v>
      </c>
      <c r="M166" s="16"/>
      <c r="N166" s="81"/>
      <c r="O166" s="16"/>
      <c r="P166" s="41">
        <f>AVERAGE(P163:P165)</f>
        <v>2.6666666666666665</v>
      </c>
      <c r="Q166" s="10"/>
      <c r="R166" s="81"/>
      <c r="S166" s="8"/>
      <c r="T166" s="8"/>
      <c r="U166" s="40"/>
      <c r="V166" s="8"/>
    </row>
    <row r="167" spans="1:22" ht="33" customHeight="1" thickBot="1" x14ac:dyDescent="0.4">
      <c r="A167" s="103"/>
      <c r="B167" s="104" t="s">
        <v>810</v>
      </c>
      <c r="C167" s="49" t="s">
        <v>297</v>
      </c>
      <c r="D167" s="49" t="s">
        <v>433</v>
      </c>
      <c r="E167" s="27">
        <v>45722.595173611109</v>
      </c>
      <c r="F167" s="26" t="s">
        <v>436</v>
      </c>
      <c r="G167" s="28" t="s">
        <v>20</v>
      </c>
      <c r="H167" s="31">
        <v>-1.6665000000000001</v>
      </c>
      <c r="I167" s="82">
        <v>29</v>
      </c>
      <c r="J167" s="28"/>
      <c r="K167" s="28">
        <v>0</v>
      </c>
      <c r="L167" s="28">
        <v>0</v>
      </c>
      <c r="M167" s="31">
        <v>47.5</v>
      </c>
      <c r="N167" s="82">
        <v>117.5</v>
      </c>
      <c r="O167" s="31"/>
      <c r="P167" s="31">
        <v>3</v>
      </c>
      <c r="Q167" s="28" t="s">
        <v>21</v>
      </c>
      <c r="R167" s="82">
        <v>11.574809399999999</v>
      </c>
      <c r="S167" s="28">
        <v>294</v>
      </c>
      <c r="T167" s="28"/>
      <c r="U167" s="28"/>
      <c r="V167" s="28" t="s">
        <v>437</v>
      </c>
    </row>
    <row r="168" spans="1:22" ht="33" customHeight="1" thickBot="1" x14ac:dyDescent="0.4">
      <c r="A168" s="103"/>
      <c r="B168" s="104"/>
      <c r="C168" s="49" t="s">
        <v>297</v>
      </c>
      <c r="D168" s="49" t="s">
        <v>433</v>
      </c>
      <c r="E168" s="27">
        <v>45722.593761574077</v>
      </c>
      <c r="F168" s="26" t="s">
        <v>434</v>
      </c>
      <c r="G168" s="28" t="s">
        <v>20</v>
      </c>
      <c r="H168" s="31">
        <v>-2.222</v>
      </c>
      <c r="I168" s="82">
        <v>28</v>
      </c>
      <c r="J168" s="28"/>
      <c r="K168" s="28">
        <v>0</v>
      </c>
      <c r="L168" s="28">
        <v>0</v>
      </c>
      <c r="M168" s="31">
        <v>47</v>
      </c>
      <c r="N168" s="82">
        <v>116.60000000000001</v>
      </c>
      <c r="O168" s="31"/>
      <c r="P168" s="31">
        <v>3</v>
      </c>
      <c r="Q168" s="28" t="s">
        <v>21</v>
      </c>
      <c r="R168" s="82">
        <v>22.992138399999998</v>
      </c>
      <c r="S168" s="28">
        <v>584</v>
      </c>
      <c r="T168" s="28"/>
      <c r="U168" s="28"/>
      <c r="V168" s="28" t="s">
        <v>435</v>
      </c>
    </row>
    <row r="169" spans="1:22" ht="33" customHeight="1" thickBot="1" x14ac:dyDescent="0.4">
      <c r="A169" s="103"/>
      <c r="B169" s="104"/>
      <c r="C169" s="49"/>
      <c r="D169" s="49"/>
      <c r="E169" s="27"/>
      <c r="F169" s="26"/>
      <c r="G169" s="28"/>
      <c r="H169" s="31"/>
      <c r="I169" s="82"/>
      <c r="J169" s="28"/>
      <c r="K169" s="28"/>
      <c r="L169" s="40">
        <f>AVERAGE(L167:L168)</f>
        <v>0</v>
      </c>
      <c r="M169" s="31"/>
      <c r="N169" s="82"/>
      <c r="O169" s="31"/>
      <c r="P169" s="41">
        <f>AVERAGE(P167:P168)</f>
        <v>3</v>
      </c>
      <c r="Q169" s="28"/>
      <c r="R169" s="82"/>
      <c r="S169" s="28"/>
      <c r="T169" s="28"/>
      <c r="U169" s="40"/>
      <c r="V169" s="28"/>
    </row>
    <row r="170" spans="1:22" ht="33" customHeight="1" thickBot="1" x14ac:dyDescent="0.4">
      <c r="A170" s="103"/>
      <c r="B170" s="104" t="s">
        <v>811</v>
      </c>
      <c r="C170" s="48" t="s">
        <v>297</v>
      </c>
      <c r="D170" s="48" t="s">
        <v>430</v>
      </c>
      <c r="E170" s="1">
        <v>45835.427002314813</v>
      </c>
      <c r="F170" s="2" t="s">
        <v>431</v>
      </c>
      <c r="G170" s="10"/>
      <c r="H170" s="14">
        <v>-3.8885000000000001</v>
      </c>
      <c r="I170" s="84">
        <v>25</v>
      </c>
      <c r="J170" s="13"/>
      <c r="K170" s="13">
        <v>1</v>
      </c>
      <c r="L170" s="13">
        <v>1</v>
      </c>
      <c r="M170" s="16">
        <v>46.9</v>
      </c>
      <c r="N170" s="81">
        <v>116.42</v>
      </c>
      <c r="O170" s="16"/>
      <c r="P170" s="16">
        <v>3</v>
      </c>
      <c r="Q170" s="10" t="s">
        <v>21</v>
      </c>
      <c r="R170" s="81">
        <v>9.0944930999999993</v>
      </c>
      <c r="S170" s="8">
        <v>231</v>
      </c>
      <c r="T170" s="8"/>
      <c r="U170" s="8"/>
      <c r="V170" s="8"/>
    </row>
    <row r="171" spans="1:22" ht="33" customHeight="1" thickBot="1" x14ac:dyDescent="0.4">
      <c r="A171" s="103"/>
      <c r="B171" s="104"/>
      <c r="C171" s="48" t="s">
        <v>297</v>
      </c>
      <c r="D171" s="48" t="s">
        <v>430</v>
      </c>
      <c r="E171" s="4">
        <v>45835.428703703707</v>
      </c>
      <c r="F171" s="5" t="s">
        <v>61</v>
      </c>
      <c r="G171" s="11"/>
      <c r="H171" s="15">
        <v>-8.3324999999999996</v>
      </c>
      <c r="I171" s="84">
        <v>17</v>
      </c>
      <c r="J171" s="13"/>
      <c r="K171" s="13">
        <v>3</v>
      </c>
      <c r="L171" s="13">
        <v>3</v>
      </c>
      <c r="M171" s="17">
        <v>46.106499999999997</v>
      </c>
      <c r="N171" s="83">
        <v>115</v>
      </c>
      <c r="O171" s="17"/>
      <c r="P171" s="17">
        <v>3</v>
      </c>
      <c r="Q171" s="11" t="s">
        <v>27</v>
      </c>
      <c r="R171" s="83">
        <v>11.811029999999999</v>
      </c>
      <c r="S171" s="9">
        <v>300</v>
      </c>
      <c r="T171" s="9"/>
      <c r="U171" s="9"/>
      <c r="V171" s="9"/>
    </row>
    <row r="172" spans="1:22" ht="33" customHeight="1" thickBot="1" x14ac:dyDescent="0.4">
      <c r="A172" s="103"/>
      <c r="B172" s="104"/>
      <c r="C172" s="48" t="s">
        <v>297</v>
      </c>
      <c r="D172" s="48" t="s">
        <v>430</v>
      </c>
      <c r="E172" s="1">
        <v>45835.428391203706</v>
      </c>
      <c r="F172" s="2" t="s">
        <v>413</v>
      </c>
      <c r="G172" s="10"/>
      <c r="H172" s="14">
        <v>-3.3330000000000002</v>
      </c>
      <c r="I172" s="84">
        <v>26</v>
      </c>
      <c r="J172" s="13"/>
      <c r="K172" s="13">
        <v>0</v>
      </c>
      <c r="L172" s="13">
        <v>0</v>
      </c>
      <c r="M172" s="16">
        <v>45.9</v>
      </c>
      <c r="N172" s="81">
        <v>114.62</v>
      </c>
      <c r="O172" s="16"/>
      <c r="P172" s="16">
        <v>3</v>
      </c>
      <c r="Q172" s="10" t="s">
        <v>21</v>
      </c>
      <c r="R172" s="81">
        <v>25.0787537</v>
      </c>
      <c r="S172" s="8">
        <v>637</v>
      </c>
      <c r="T172" s="8"/>
      <c r="U172" s="8"/>
      <c r="V172" s="8"/>
    </row>
    <row r="173" spans="1:22" ht="33" customHeight="1" thickBot="1" x14ac:dyDescent="0.4">
      <c r="A173" s="103"/>
      <c r="B173" s="104"/>
      <c r="C173" s="48" t="s">
        <v>297</v>
      </c>
      <c r="D173" s="48" t="s">
        <v>430</v>
      </c>
      <c r="E173" s="4">
        <v>45835.427615740744</v>
      </c>
      <c r="F173" s="5" t="s">
        <v>432</v>
      </c>
      <c r="G173" s="11"/>
      <c r="H173" s="15">
        <v>-3.8885000000000001</v>
      </c>
      <c r="I173" s="84">
        <v>25</v>
      </c>
      <c r="J173" s="13"/>
      <c r="K173" s="13">
        <v>1</v>
      </c>
      <c r="L173" s="13">
        <v>1</v>
      </c>
      <c r="M173" s="17">
        <v>47.4</v>
      </c>
      <c r="N173" s="83">
        <v>117.32</v>
      </c>
      <c r="O173" s="17"/>
      <c r="P173" s="17">
        <v>3</v>
      </c>
      <c r="Q173" s="10" t="s">
        <v>21</v>
      </c>
      <c r="R173" s="83">
        <v>26.181116499999998</v>
      </c>
      <c r="S173" s="9">
        <v>665</v>
      </c>
      <c r="T173" s="9"/>
      <c r="U173" s="9"/>
      <c r="V173" s="9"/>
    </row>
    <row r="174" spans="1:22" ht="33" customHeight="1" thickBot="1" x14ac:dyDescent="0.4">
      <c r="A174" s="103"/>
      <c r="B174" s="104"/>
      <c r="C174" s="48"/>
      <c r="D174" s="48"/>
      <c r="E174" s="4"/>
      <c r="F174" s="5"/>
      <c r="G174" s="11"/>
      <c r="H174" s="15"/>
      <c r="I174" s="84"/>
      <c r="J174" s="13"/>
      <c r="K174" s="13"/>
      <c r="L174" s="40">
        <f>AVERAGE(L170:L173)</f>
        <v>1.25</v>
      </c>
      <c r="M174" s="17"/>
      <c r="N174" s="83"/>
      <c r="O174" s="17"/>
      <c r="P174" s="41">
        <f>AVERAGE(P170:P173)</f>
        <v>3</v>
      </c>
      <c r="Q174" s="11"/>
      <c r="R174" s="83"/>
      <c r="S174" s="9"/>
      <c r="T174" s="9"/>
      <c r="U174" s="40"/>
      <c r="V174" s="9"/>
    </row>
    <row r="175" spans="1:22" ht="33" customHeight="1" thickBot="1" x14ac:dyDescent="0.4">
      <c r="A175" s="103"/>
      <c r="B175" s="104" t="s">
        <v>812</v>
      </c>
      <c r="C175" s="47" t="s">
        <v>297</v>
      </c>
      <c r="D175" s="47" t="s">
        <v>425</v>
      </c>
      <c r="E175" s="20">
        <v>45722.583113425928</v>
      </c>
      <c r="F175" s="21" t="s">
        <v>428</v>
      </c>
      <c r="G175" s="24" t="s">
        <v>20</v>
      </c>
      <c r="H175" s="25">
        <v>-4.9995000000000003</v>
      </c>
      <c r="I175" s="80">
        <v>23</v>
      </c>
      <c r="J175" s="24"/>
      <c r="K175" s="24">
        <v>1</v>
      </c>
      <c r="L175" s="24">
        <v>1</v>
      </c>
      <c r="M175" s="25">
        <v>48.2</v>
      </c>
      <c r="N175" s="80">
        <v>118</v>
      </c>
      <c r="O175" s="25"/>
      <c r="P175" s="25">
        <v>3</v>
      </c>
      <c r="Q175" s="24" t="s">
        <v>21</v>
      </c>
      <c r="R175" s="80">
        <v>5.8661449000000001</v>
      </c>
      <c r="S175" s="24">
        <v>149</v>
      </c>
      <c r="T175" s="24"/>
      <c r="U175" s="24"/>
      <c r="V175" s="24" t="s">
        <v>429</v>
      </c>
    </row>
    <row r="176" spans="1:22" ht="33" customHeight="1" thickBot="1" x14ac:dyDescent="0.4">
      <c r="A176" s="103"/>
      <c r="B176" s="104"/>
      <c r="C176" s="47" t="s">
        <v>297</v>
      </c>
      <c r="D176" s="47" t="s">
        <v>425</v>
      </c>
      <c r="E176" s="20">
        <v>45722.500405092593</v>
      </c>
      <c r="F176" s="21" t="s">
        <v>426</v>
      </c>
      <c r="G176" s="24" t="s">
        <v>20</v>
      </c>
      <c r="H176" s="23">
        <v>3.3330000000000002</v>
      </c>
      <c r="I176" s="80">
        <v>38</v>
      </c>
      <c r="J176" s="24"/>
      <c r="K176" s="24">
        <v>0</v>
      </c>
      <c r="L176" s="24">
        <v>0</v>
      </c>
      <c r="M176" s="25">
        <v>45.8</v>
      </c>
      <c r="N176" s="80">
        <v>114</v>
      </c>
      <c r="O176" s="25"/>
      <c r="P176" s="25">
        <v>3</v>
      </c>
      <c r="Q176" s="22" t="s">
        <v>21</v>
      </c>
      <c r="R176" s="80">
        <v>14.3307164</v>
      </c>
      <c r="S176" s="24">
        <v>364</v>
      </c>
      <c r="T176" s="24"/>
      <c r="U176" s="24"/>
      <c r="V176" s="24" t="s">
        <v>427</v>
      </c>
    </row>
    <row r="177" spans="1:22" ht="33" customHeight="1" thickBot="1" x14ac:dyDescent="0.4">
      <c r="A177" s="103"/>
      <c r="B177" s="104"/>
      <c r="C177" s="47"/>
      <c r="D177" s="47"/>
      <c r="E177" s="20"/>
      <c r="F177" s="21"/>
      <c r="G177" s="24"/>
      <c r="H177" s="23"/>
      <c r="I177" s="80"/>
      <c r="J177" s="24"/>
      <c r="K177" s="24"/>
      <c r="L177" s="40">
        <f>AVERAGE(L175:L176)</f>
        <v>0.5</v>
      </c>
      <c r="M177" s="25"/>
      <c r="N177" s="80"/>
      <c r="O177" s="25"/>
      <c r="P177" s="41">
        <f>AVERAGE(P175:P176)</f>
        <v>3</v>
      </c>
      <c r="Q177" s="22"/>
      <c r="R177" s="80"/>
      <c r="S177" s="24"/>
      <c r="T177" s="24"/>
      <c r="U177" s="40"/>
      <c r="V177" s="24"/>
    </row>
    <row r="178" spans="1:22" ht="33" customHeight="1" thickBot="1" x14ac:dyDescent="0.4">
      <c r="A178" s="103"/>
      <c r="B178" s="104" t="s">
        <v>420</v>
      </c>
      <c r="C178" s="48" t="s">
        <v>297</v>
      </c>
      <c r="D178" s="48" t="s">
        <v>420</v>
      </c>
      <c r="E178" s="1">
        <v>45722.498206018521</v>
      </c>
      <c r="F178" s="2" t="s">
        <v>421</v>
      </c>
      <c r="G178" s="8" t="s">
        <v>20</v>
      </c>
      <c r="H178" s="14">
        <v>-4.444</v>
      </c>
      <c r="I178" s="84">
        <v>24</v>
      </c>
      <c r="J178" s="13"/>
      <c r="K178" s="13">
        <v>1</v>
      </c>
      <c r="L178" s="13">
        <v>1</v>
      </c>
      <c r="M178" s="16">
        <v>49.5</v>
      </c>
      <c r="N178" s="81">
        <v>121</v>
      </c>
      <c r="O178" s="16"/>
      <c r="P178" s="16">
        <v>3</v>
      </c>
      <c r="Q178" s="10" t="s">
        <v>21</v>
      </c>
      <c r="R178" s="81">
        <v>7.1653582</v>
      </c>
      <c r="S178" s="8">
        <v>182</v>
      </c>
      <c r="T178" s="8"/>
      <c r="U178" s="8"/>
      <c r="V178" s="8" t="s">
        <v>422</v>
      </c>
    </row>
    <row r="179" spans="1:22" ht="33" customHeight="1" thickBot="1" x14ac:dyDescent="0.4">
      <c r="A179" s="103"/>
      <c r="B179" s="104"/>
      <c r="C179" s="48" t="s">
        <v>297</v>
      </c>
      <c r="D179" s="48" t="s">
        <v>420</v>
      </c>
      <c r="E179" s="4">
        <v>45722.499189814815</v>
      </c>
      <c r="F179" s="5" t="s">
        <v>423</v>
      </c>
      <c r="G179" s="9" t="s">
        <v>20</v>
      </c>
      <c r="H179" s="15">
        <v>-2.222</v>
      </c>
      <c r="I179" s="84">
        <v>28</v>
      </c>
      <c r="J179" s="13"/>
      <c r="K179" s="13">
        <v>0</v>
      </c>
      <c r="L179" s="13">
        <v>0</v>
      </c>
      <c r="M179" s="17">
        <v>47.2</v>
      </c>
      <c r="N179" s="83">
        <v>117</v>
      </c>
      <c r="O179" s="17"/>
      <c r="P179" s="17">
        <v>3</v>
      </c>
      <c r="Q179" s="10" t="s">
        <v>21</v>
      </c>
      <c r="R179" s="83">
        <v>24.8819032</v>
      </c>
      <c r="S179" s="9">
        <v>632</v>
      </c>
      <c r="T179" s="9"/>
      <c r="U179" s="9"/>
      <c r="V179" s="9" t="s">
        <v>424</v>
      </c>
    </row>
    <row r="180" spans="1:22" ht="33" customHeight="1" thickBot="1" x14ac:dyDescent="0.4">
      <c r="A180" s="103"/>
      <c r="B180" s="104"/>
      <c r="C180" s="48"/>
      <c r="D180" s="48"/>
      <c r="E180" s="4"/>
      <c r="F180" s="5"/>
      <c r="G180" s="9"/>
      <c r="H180" s="15"/>
      <c r="I180" s="84"/>
      <c r="J180" s="13"/>
      <c r="K180" s="13"/>
      <c r="L180" s="40">
        <f>AVERAGE(L178:L179)</f>
        <v>0.5</v>
      </c>
      <c r="M180" s="17"/>
      <c r="N180" s="83"/>
      <c r="O180" s="17"/>
      <c r="P180" s="41">
        <f>AVERAGE(P178:P179)</f>
        <v>3</v>
      </c>
      <c r="Q180" s="11"/>
      <c r="R180" s="83"/>
      <c r="S180" s="9"/>
      <c r="T180" s="9"/>
      <c r="U180" s="40"/>
      <c r="V180" s="9"/>
    </row>
    <row r="181" spans="1:22" ht="33" customHeight="1" thickBot="1" x14ac:dyDescent="0.4">
      <c r="A181" s="103" t="s">
        <v>762</v>
      </c>
      <c r="B181" s="104" t="s">
        <v>415</v>
      </c>
      <c r="C181" s="49" t="s">
        <v>297</v>
      </c>
      <c r="D181" s="49" t="s">
        <v>415</v>
      </c>
      <c r="E181" s="27">
        <v>45722.497106481482</v>
      </c>
      <c r="F181" s="26" t="s">
        <v>418</v>
      </c>
      <c r="G181" s="28" t="s">
        <v>20</v>
      </c>
      <c r="H181" s="30">
        <v>4.444</v>
      </c>
      <c r="I181" s="82">
        <v>40</v>
      </c>
      <c r="J181" s="28"/>
      <c r="K181" s="28">
        <v>0</v>
      </c>
      <c r="L181" s="28">
        <v>0</v>
      </c>
      <c r="M181" s="31">
        <v>47.6</v>
      </c>
      <c r="N181" s="82">
        <v>118</v>
      </c>
      <c r="O181" s="31"/>
      <c r="P181" s="31">
        <v>3</v>
      </c>
      <c r="Q181" s="29" t="s">
        <v>21</v>
      </c>
      <c r="R181" s="82">
        <v>8.9763827999999997</v>
      </c>
      <c r="S181" s="28">
        <v>228</v>
      </c>
      <c r="T181" s="28"/>
      <c r="U181" s="28"/>
      <c r="V181" s="28" t="s">
        <v>419</v>
      </c>
    </row>
    <row r="182" spans="1:22" ht="33" customHeight="1" thickBot="1" x14ac:dyDescent="0.4">
      <c r="A182" s="103"/>
      <c r="B182" s="104"/>
      <c r="C182" s="49" t="s">
        <v>297</v>
      </c>
      <c r="D182" s="49" t="s">
        <v>415</v>
      </c>
      <c r="E182" s="27">
        <v>45722.495034722226</v>
      </c>
      <c r="F182" s="26" t="s">
        <v>416</v>
      </c>
      <c r="G182" s="28" t="s">
        <v>20</v>
      </c>
      <c r="H182" s="30">
        <v>1.111</v>
      </c>
      <c r="I182" s="82">
        <v>34</v>
      </c>
      <c r="J182" s="28"/>
      <c r="K182" s="28">
        <v>0</v>
      </c>
      <c r="L182" s="28">
        <v>0</v>
      </c>
      <c r="M182" s="31">
        <v>48.1</v>
      </c>
      <c r="N182" s="82">
        <v>119</v>
      </c>
      <c r="O182" s="31"/>
      <c r="P182" s="31">
        <v>3</v>
      </c>
      <c r="Q182" s="29" t="s">
        <v>21</v>
      </c>
      <c r="R182" s="82">
        <v>14.803157599999999</v>
      </c>
      <c r="S182" s="28">
        <v>376</v>
      </c>
      <c r="T182" s="28"/>
      <c r="U182" s="28"/>
      <c r="V182" s="28" t="s">
        <v>417</v>
      </c>
    </row>
    <row r="183" spans="1:22" ht="33" customHeight="1" thickBot="1" x14ac:dyDescent="0.4">
      <c r="A183" s="103"/>
      <c r="B183" s="104"/>
      <c r="C183" s="49"/>
      <c r="D183" s="49"/>
      <c r="E183" s="27"/>
      <c r="F183" s="26"/>
      <c r="G183" s="28"/>
      <c r="H183" s="30"/>
      <c r="I183" s="82"/>
      <c r="J183" s="28"/>
      <c r="K183" s="28"/>
      <c r="L183" s="40">
        <f>AVERAGE(L181:L182)</f>
        <v>0</v>
      </c>
      <c r="M183" s="31"/>
      <c r="N183" s="82"/>
      <c r="O183" s="31"/>
      <c r="P183" s="41">
        <f>AVERAGE(P181:P182)</f>
        <v>3</v>
      </c>
      <c r="Q183" s="29"/>
      <c r="R183" s="82"/>
      <c r="S183" s="28"/>
      <c r="T183" s="28"/>
      <c r="U183" s="40"/>
      <c r="V183" s="28"/>
    </row>
    <row r="184" spans="1:22" ht="33" customHeight="1" thickBot="1" x14ac:dyDescent="0.4">
      <c r="A184" s="106" t="s">
        <v>762</v>
      </c>
      <c r="B184" s="107" t="s">
        <v>828</v>
      </c>
      <c r="C184" s="48" t="s">
        <v>318</v>
      </c>
      <c r="D184" s="48" t="s">
        <v>358</v>
      </c>
      <c r="E184" s="1">
        <v>45843.732106481482</v>
      </c>
      <c r="F184" s="2" t="s">
        <v>359</v>
      </c>
      <c r="G184" s="10"/>
      <c r="H184" s="14">
        <v>-5.5549999999999997</v>
      </c>
      <c r="I184" s="84">
        <v>22</v>
      </c>
      <c r="J184" s="13"/>
      <c r="K184" s="13">
        <v>1</v>
      </c>
      <c r="L184" s="13">
        <v>1</v>
      </c>
      <c r="M184" s="16">
        <v>44.44</v>
      </c>
      <c r="N184" s="81">
        <v>112</v>
      </c>
      <c r="O184" s="16"/>
      <c r="P184" s="16">
        <v>2</v>
      </c>
      <c r="Q184" s="10" t="s">
        <v>21</v>
      </c>
      <c r="R184" s="81">
        <v>8.9370127000000004</v>
      </c>
      <c r="S184" s="8">
        <v>227</v>
      </c>
      <c r="T184" s="8"/>
      <c r="U184" s="8"/>
      <c r="V184" s="8"/>
    </row>
    <row r="185" spans="1:22" ht="33" customHeight="1" thickBot="1" x14ac:dyDescent="0.4">
      <c r="A185" s="106"/>
      <c r="B185" s="107"/>
      <c r="C185" s="48"/>
      <c r="D185" s="48"/>
      <c r="E185" s="1"/>
      <c r="F185" s="2"/>
      <c r="G185" s="10"/>
      <c r="H185" s="14"/>
      <c r="I185" s="84"/>
      <c r="J185" s="13"/>
      <c r="K185" s="13"/>
      <c r="L185" s="40">
        <f>L184/1</f>
        <v>1</v>
      </c>
      <c r="M185" s="16"/>
      <c r="N185" s="81"/>
      <c r="O185" s="16"/>
      <c r="P185" s="41">
        <v>2</v>
      </c>
      <c r="Q185" s="10"/>
      <c r="R185" s="81"/>
      <c r="S185" s="8"/>
      <c r="T185" s="8"/>
      <c r="U185" s="40"/>
      <c r="V185" s="8"/>
    </row>
    <row r="186" spans="1:22" ht="33" customHeight="1" thickBot="1" x14ac:dyDescent="0.4">
      <c r="A186" s="97" t="s">
        <v>762</v>
      </c>
      <c r="B186" s="98" t="s">
        <v>763</v>
      </c>
      <c r="C186" s="47" t="s">
        <v>607</v>
      </c>
      <c r="D186" s="47" t="s">
        <v>665</v>
      </c>
      <c r="E186" s="56">
        <v>45777.655509259261</v>
      </c>
      <c r="F186" s="47" t="s">
        <v>63</v>
      </c>
      <c r="G186" s="57" t="s">
        <v>20</v>
      </c>
      <c r="H186" s="58">
        <v>-4.9995000000000003</v>
      </c>
      <c r="I186" s="87">
        <v>23</v>
      </c>
      <c r="J186" s="57"/>
      <c r="K186" s="57">
        <v>1</v>
      </c>
      <c r="L186" s="57">
        <v>1</v>
      </c>
      <c r="M186" s="58">
        <v>46.106499999999997</v>
      </c>
      <c r="N186" s="87">
        <v>115</v>
      </c>
      <c r="O186" s="58"/>
      <c r="P186" s="58">
        <v>3</v>
      </c>
      <c r="Q186" s="57" t="s">
        <v>27</v>
      </c>
      <c r="R186" s="87">
        <v>3.3464584999999998</v>
      </c>
      <c r="S186" s="57">
        <v>85</v>
      </c>
      <c r="T186" s="57"/>
      <c r="U186" s="57"/>
      <c r="V186" s="59" t="s">
        <v>666</v>
      </c>
    </row>
    <row r="187" spans="1:22" ht="33" customHeight="1" thickBot="1" x14ac:dyDescent="0.4">
      <c r="A187" s="97"/>
      <c r="B187" s="98"/>
      <c r="C187" s="47" t="s">
        <v>607</v>
      </c>
      <c r="D187" s="47" t="s">
        <v>665</v>
      </c>
      <c r="E187" s="56">
        <v>45789.607569444444</v>
      </c>
      <c r="F187" s="47" t="s">
        <v>669</v>
      </c>
      <c r="G187" s="57" t="s">
        <v>20</v>
      </c>
      <c r="H187" s="58">
        <v>-1.111</v>
      </c>
      <c r="I187" s="87">
        <v>30</v>
      </c>
      <c r="J187" s="57"/>
      <c r="K187" s="57">
        <v>0</v>
      </c>
      <c r="L187" s="57">
        <v>0</v>
      </c>
      <c r="M187" s="58">
        <v>42.217999999999996</v>
      </c>
      <c r="N187" s="87">
        <v>108</v>
      </c>
      <c r="O187" s="58"/>
      <c r="P187" s="58">
        <v>2</v>
      </c>
      <c r="Q187" s="57" t="s">
        <v>21</v>
      </c>
      <c r="R187" s="87">
        <v>7.6771694999999998</v>
      </c>
      <c r="S187" s="57">
        <v>195</v>
      </c>
      <c r="T187" s="57"/>
      <c r="U187" s="57"/>
      <c r="V187" s="57"/>
    </row>
    <row r="188" spans="1:22" ht="33" customHeight="1" thickBot="1" x14ac:dyDescent="0.4">
      <c r="A188" s="97"/>
      <c r="B188" s="98"/>
      <c r="C188" s="47" t="s">
        <v>607</v>
      </c>
      <c r="D188" s="47" t="s">
        <v>665</v>
      </c>
      <c r="E188" s="56">
        <v>45789.606249999997</v>
      </c>
      <c r="F188" s="47" t="s">
        <v>668</v>
      </c>
      <c r="G188" s="57" t="s">
        <v>20</v>
      </c>
      <c r="H188" s="58">
        <v>-6.6660000000000004</v>
      </c>
      <c r="I188" s="87">
        <v>20</v>
      </c>
      <c r="J188" s="57"/>
      <c r="K188" s="57">
        <v>2</v>
      </c>
      <c r="L188" s="57">
        <v>2</v>
      </c>
      <c r="M188" s="58">
        <v>36.662999999999997</v>
      </c>
      <c r="N188" s="87">
        <v>98</v>
      </c>
      <c r="O188" s="58"/>
      <c r="P188" s="58">
        <v>0</v>
      </c>
      <c r="Q188" s="57" t="s">
        <v>21</v>
      </c>
      <c r="R188" s="87">
        <v>14.566936999999999</v>
      </c>
      <c r="S188" s="57">
        <v>370</v>
      </c>
      <c r="T188" s="57"/>
      <c r="U188" s="57"/>
      <c r="V188" s="57"/>
    </row>
    <row r="189" spans="1:22" ht="33" customHeight="1" thickBot="1" x14ac:dyDescent="0.4">
      <c r="A189" s="97"/>
      <c r="B189" s="98"/>
      <c r="C189" s="47" t="s">
        <v>607</v>
      </c>
      <c r="D189" s="47" t="s">
        <v>665</v>
      </c>
      <c r="E189" s="56">
        <v>45789.605891203704</v>
      </c>
      <c r="F189" s="47" t="s">
        <v>667</v>
      </c>
      <c r="G189" s="57" t="s">
        <v>20</v>
      </c>
      <c r="H189" s="58">
        <v>0.55549999999999999</v>
      </c>
      <c r="I189" s="87">
        <v>33</v>
      </c>
      <c r="J189" s="57"/>
      <c r="K189" s="57">
        <v>0</v>
      </c>
      <c r="L189" s="57">
        <v>0</v>
      </c>
      <c r="M189" s="58">
        <v>39.4405</v>
      </c>
      <c r="N189" s="87">
        <v>103</v>
      </c>
      <c r="O189" s="58"/>
      <c r="P189" s="58">
        <v>1</v>
      </c>
      <c r="Q189" s="57" t="s">
        <v>21</v>
      </c>
      <c r="R189" s="87">
        <v>20.7086726</v>
      </c>
      <c r="S189" s="57">
        <v>526</v>
      </c>
      <c r="T189" s="57"/>
      <c r="U189" s="57"/>
      <c r="V189" s="57"/>
    </row>
    <row r="190" spans="1:22" ht="33" customHeight="1" thickBot="1" x14ac:dyDescent="0.4">
      <c r="A190" s="97"/>
      <c r="B190" s="98"/>
      <c r="C190" s="47"/>
      <c r="D190" s="47"/>
      <c r="E190" s="56"/>
      <c r="F190" s="47"/>
      <c r="G190" s="57"/>
      <c r="H190" s="58"/>
      <c r="I190" s="87"/>
      <c r="J190" s="57"/>
      <c r="K190" s="57"/>
      <c r="L190" s="40">
        <f>AVERAGE(L186:L189)</f>
        <v>0.75</v>
      </c>
      <c r="M190" s="58"/>
      <c r="N190" s="87"/>
      <c r="O190" s="58"/>
      <c r="P190" s="141">
        <f>AVERAGE(P186:P189)</f>
        <v>1.5</v>
      </c>
      <c r="Q190" s="57"/>
      <c r="R190" s="87"/>
      <c r="S190" s="57"/>
      <c r="T190" s="57"/>
      <c r="U190" s="140"/>
      <c r="V190" s="57"/>
    </row>
    <row r="191" spans="1:22" ht="33" customHeight="1" thickBot="1" x14ac:dyDescent="0.4">
      <c r="A191" s="97"/>
      <c r="B191" s="98" t="s">
        <v>765</v>
      </c>
      <c r="C191" s="48" t="s">
        <v>607</v>
      </c>
      <c r="D191" s="48" t="s">
        <v>662</v>
      </c>
      <c r="E191" s="60">
        <v>45789.613275462965</v>
      </c>
      <c r="F191" s="48" t="s">
        <v>663</v>
      </c>
      <c r="G191" s="52" t="s">
        <v>20</v>
      </c>
      <c r="H191" s="53">
        <v>0.55549999999999999</v>
      </c>
      <c r="I191" s="85">
        <v>33</v>
      </c>
      <c r="J191" s="52"/>
      <c r="K191" s="52">
        <v>0</v>
      </c>
      <c r="L191" s="52">
        <v>0</v>
      </c>
      <c r="M191" s="53">
        <v>40.551499999999997</v>
      </c>
      <c r="N191" s="85">
        <v>105</v>
      </c>
      <c r="O191" s="53"/>
      <c r="P191" s="53">
        <v>1</v>
      </c>
      <c r="Q191" s="52" t="s">
        <v>21</v>
      </c>
      <c r="R191" s="85">
        <v>27.322849399999999</v>
      </c>
      <c r="S191" s="52">
        <v>694</v>
      </c>
      <c r="T191" s="52"/>
      <c r="U191" s="52"/>
      <c r="V191" s="52"/>
    </row>
    <row r="192" spans="1:22" ht="33" customHeight="1" thickBot="1" x14ac:dyDescent="0.4">
      <c r="A192" s="97"/>
      <c r="B192" s="98"/>
      <c r="C192" s="48" t="s">
        <v>607</v>
      </c>
      <c r="D192" s="48" t="s">
        <v>662</v>
      </c>
      <c r="E192" s="60">
        <v>45789.614548611113</v>
      </c>
      <c r="F192" s="48" t="s">
        <v>664</v>
      </c>
      <c r="G192" s="52" t="s">
        <v>20</v>
      </c>
      <c r="H192" s="53">
        <v>7.2214999999999998</v>
      </c>
      <c r="I192" s="85">
        <v>45</v>
      </c>
      <c r="J192" s="52"/>
      <c r="K192" s="52">
        <v>0</v>
      </c>
      <c r="L192" s="52">
        <v>0</v>
      </c>
      <c r="M192" s="53">
        <v>34.441000000000003</v>
      </c>
      <c r="N192" s="85">
        <v>94</v>
      </c>
      <c r="O192" s="53"/>
      <c r="P192" s="53">
        <v>0</v>
      </c>
      <c r="Q192" s="52" t="s">
        <v>21</v>
      </c>
      <c r="R192" s="85">
        <v>34.133876700000002</v>
      </c>
      <c r="S192" s="52">
        <v>867</v>
      </c>
      <c r="T192" s="52"/>
      <c r="U192" s="52"/>
      <c r="V192" s="52"/>
    </row>
    <row r="193" spans="1:22" ht="33" customHeight="1" thickBot="1" x14ac:dyDescent="0.4">
      <c r="A193" s="97"/>
      <c r="B193" s="98"/>
      <c r="C193" s="48"/>
      <c r="D193" s="48"/>
      <c r="E193" s="60"/>
      <c r="F193" s="48"/>
      <c r="G193" s="52"/>
      <c r="H193" s="53"/>
      <c r="I193" s="85"/>
      <c r="J193" s="52"/>
      <c r="K193" s="52"/>
      <c r="L193" s="40">
        <f>AVERAGE(L191:L192)</f>
        <v>0</v>
      </c>
      <c r="M193" s="53"/>
      <c r="N193" s="85"/>
      <c r="O193" s="53"/>
      <c r="P193" s="141">
        <f>AVERAGE(P191:P192)</f>
        <v>0.5</v>
      </c>
      <c r="Q193" s="52"/>
      <c r="R193" s="85"/>
      <c r="S193" s="52"/>
      <c r="T193" s="52"/>
      <c r="U193" s="140"/>
      <c r="V193" s="52"/>
    </row>
    <row r="194" spans="1:22" ht="33" customHeight="1" thickBot="1" x14ac:dyDescent="0.4">
      <c r="A194" s="97" t="s">
        <v>762</v>
      </c>
      <c r="B194" s="98" t="s">
        <v>767</v>
      </c>
      <c r="C194" s="49" t="s">
        <v>607</v>
      </c>
      <c r="D194" s="49" t="s">
        <v>659</v>
      </c>
      <c r="E194" s="61">
        <v>45789.619988425926</v>
      </c>
      <c r="F194" s="49" t="s">
        <v>661</v>
      </c>
      <c r="G194" s="50" t="s">
        <v>20</v>
      </c>
      <c r="H194" s="62">
        <v>-2.222</v>
      </c>
      <c r="I194" s="88">
        <v>28</v>
      </c>
      <c r="J194" s="50"/>
      <c r="K194" s="50">
        <v>0</v>
      </c>
      <c r="L194" s="50">
        <v>0</v>
      </c>
      <c r="M194" s="62">
        <v>39.4405</v>
      </c>
      <c r="N194" s="88">
        <v>103</v>
      </c>
      <c r="O194" s="62"/>
      <c r="P194" s="62">
        <v>1</v>
      </c>
      <c r="Q194" s="50" t="s">
        <v>21</v>
      </c>
      <c r="R194" s="88">
        <v>14.3307164</v>
      </c>
      <c r="S194" s="50">
        <v>364</v>
      </c>
      <c r="T194" s="50"/>
      <c r="U194" s="50"/>
      <c r="V194" s="50"/>
    </row>
    <row r="195" spans="1:22" ht="33" customHeight="1" thickBot="1" x14ac:dyDescent="0.4">
      <c r="A195" s="97"/>
      <c r="B195" s="98"/>
      <c r="C195" s="49" t="s">
        <v>607</v>
      </c>
      <c r="D195" s="49" t="s">
        <v>659</v>
      </c>
      <c r="E195" s="61">
        <v>45789.621377314812</v>
      </c>
      <c r="F195" s="49" t="s">
        <v>650</v>
      </c>
      <c r="G195" s="50" t="s">
        <v>20</v>
      </c>
      <c r="H195" s="62">
        <v>0</v>
      </c>
      <c r="I195" s="88">
        <v>32</v>
      </c>
      <c r="J195" s="50"/>
      <c r="K195" s="50">
        <v>0</v>
      </c>
      <c r="L195" s="50">
        <v>0</v>
      </c>
      <c r="M195" s="62">
        <v>40.551499999999997</v>
      </c>
      <c r="N195" s="88">
        <v>105</v>
      </c>
      <c r="O195" s="62"/>
      <c r="P195" s="62">
        <v>1</v>
      </c>
      <c r="Q195" s="50" t="s">
        <v>21</v>
      </c>
      <c r="R195" s="88">
        <v>18.070875900000001</v>
      </c>
      <c r="S195" s="50">
        <v>459</v>
      </c>
      <c r="T195" s="50"/>
      <c r="U195" s="50"/>
      <c r="V195" s="50"/>
    </row>
    <row r="196" spans="1:22" ht="33" customHeight="1" thickBot="1" x14ac:dyDescent="0.4">
      <c r="A196" s="97"/>
      <c r="B196" s="98"/>
      <c r="C196" s="49" t="s">
        <v>607</v>
      </c>
      <c r="D196" s="49" t="s">
        <v>659</v>
      </c>
      <c r="E196" s="61">
        <v>45789.619456018518</v>
      </c>
      <c r="F196" s="49" t="s">
        <v>660</v>
      </c>
      <c r="G196" s="50" t="s">
        <v>20</v>
      </c>
      <c r="H196" s="62">
        <v>11.6655</v>
      </c>
      <c r="I196" s="88">
        <v>53</v>
      </c>
      <c r="J196" s="50"/>
      <c r="K196" s="50">
        <v>0</v>
      </c>
      <c r="L196" s="50">
        <v>0</v>
      </c>
      <c r="M196" s="62">
        <v>39.4405</v>
      </c>
      <c r="N196" s="88">
        <v>103</v>
      </c>
      <c r="O196" s="62"/>
      <c r="P196" s="62">
        <v>1</v>
      </c>
      <c r="Q196" s="50" t="s">
        <v>21</v>
      </c>
      <c r="R196" s="88">
        <v>55.118139999999997</v>
      </c>
      <c r="S196" s="50">
        <v>1400</v>
      </c>
      <c r="T196" s="50"/>
      <c r="U196" s="50"/>
      <c r="V196" s="50"/>
    </row>
    <row r="197" spans="1:22" ht="33" customHeight="1" thickBot="1" x14ac:dyDescent="0.4">
      <c r="A197" s="97"/>
      <c r="B197" s="98"/>
      <c r="C197" s="49"/>
      <c r="D197" s="49"/>
      <c r="E197" s="61"/>
      <c r="F197" s="49"/>
      <c r="G197" s="50"/>
      <c r="H197" s="62"/>
      <c r="I197" s="88"/>
      <c r="J197" s="50"/>
      <c r="K197" s="50"/>
      <c r="L197" s="40">
        <f>AVERAGE(L194:L196)</f>
        <v>0</v>
      </c>
      <c r="M197" s="62"/>
      <c r="N197" s="88"/>
      <c r="O197" s="62"/>
      <c r="P197" s="141">
        <f>AVERAGE(P194:P196)</f>
        <v>1</v>
      </c>
      <c r="Q197" s="50"/>
      <c r="R197" s="88"/>
      <c r="S197" s="50"/>
      <c r="T197" s="50"/>
      <c r="U197" s="140"/>
      <c r="V197" s="50"/>
    </row>
    <row r="198" spans="1:22" ht="33" customHeight="1" thickBot="1" x14ac:dyDescent="0.4">
      <c r="A198" s="110"/>
      <c r="B198" s="111" t="s">
        <v>838</v>
      </c>
      <c r="C198" s="48" t="s">
        <v>112</v>
      </c>
      <c r="D198" s="48" t="s">
        <v>303</v>
      </c>
      <c r="E198" s="1">
        <v>45798.485219907408</v>
      </c>
      <c r="F198" s="2" t="s">
        <v>308</v>
      </c>
      <c r="G198" s="8" t="s">
        <v>20</v>
      </c>
      <c r="H198" s="16">
        <v>-3.8885000000000001</v>
      </c>
      <c r="I198" s="84">
        <v>25</v>
      </c>
      <c r="J198" s="13"/>
      <c r="K198" s="13">
        <v>1</v>
      </c>
      <c r="L198" s="13">
        <v>1</v>
      </c>
      <c r="M198" s="16">
        <v>48.884</v>
      </c>
      <c r="N198" s="84">
        <v>120</v>
      </c>
      <c r="O198" s="19"/>
      <c r="P198" s="19">
        <v>3</v>
      </c>
      <c r="Q198" s="8" t="s">
        <v>27</v>
      </c>
      <c r="R198" s="81">
        <v>10.1574858</v>
      </c>
      <c r="S198" s="8">
        <v>258</v>
      </c>
      <c r="T198" s="8"/>
      <c r="U198" s="8"/>
      <c r="V198" s="8" t="s">
        <v>309</v>
      </c>
    </row>
    <row r="199" spans="1:22" ht="33" customHeight="1" thickBot="1" x14ac:dyDescent="0.4">
      <c r="A199" s="110"/>
      <c r="B199" s="111"/>
      <c r="C199" s="48" t="s">
        <v>112</v>
      </c>
      <c r="D199" s="48" t="s">
        <v>303</v>
      </c>
      <c r="E199" s="1">
        <v>45731.408599537041</v>
      </c>
      <c r="F199" s="2" t="s">
        <v>304</v>
      </c>
      <c r="G199" s="8" t="s">
        <v>20</v>
      </c>
      <c r="H199" s="16">
        <v>-1.111</v>
      </c>
      <c r="I199" s="84">
        <v>30</v>
      </c>
      <c r="J199" s="13"/>
      <c r="K199" s="13">
        <v>0</v>
      </c>
      <c r="L199" s="13">
        <v>0</v>
      </c>
      <c r="M199" s="16">
        <v>44.44</v>
      </c>
      <c r="N199" s="84">
        <v>112</v>
      </c>
      <c r="O199" s="19"/>
      <c r="P199" s="19">
        <v>2</v>
      </c>
      <c r="Q199" s="8" t="s">
        <v>21</v>
      </c>
      <c r="R199" s="81">
        <v>14.212606099999999</v>
      </c>
      <c r="S199" s="8">
        <v>361</v>
      </c>
      <c r="T199" s="8"/>
      <c r="U199" s="8"/>
      <c r="V199" s="8" t="s">
        <v>305</v>
      </c>
    </row>
    <row r="200" spans="1:22" ht="33" customHeight="1" thickBot="1" x14ac:dyDescent="0.4">
      <c r="A200" s="110"/>
      <c r="B200" s="111"/>
      <c r="C200" s="48" t="s">
        <v>112</v>
      </c>
      <c r="D200" s="48" t="s">
        <v>303</v>
      </c>
      <c r="E200" s="4">
        <v>45731.411296296297</v>
      </c>
      <c r="F200" s="5" t="s">
        <v>306</v>
      </c>
      <c r="G200" s="9" t="s">
        <v>20</v>
      </c>
      <c r="H200" s="17">
        <v>3.3330000000000002</v>
      </c>
      <c r="I200" s="84">
        <v>38</v>
      </c>
      <c r="J200" s="13"/>
      <c r="K200" s="13">
        <v>0</v>
      </c>
      <c r="L200" s="13">
        <v>0</v>
      </c>
      <c r="M200" s="17">
        <v>36.662999999999997</v>
      </c>
      <c r="N200" s="84">
        <v>98</v>
      </c>
      <c r="O200" s="19"/>
      <c r="P200" s="19">
        <v>0</v>
      </c>
      <c r="Q200" s="9" t="s">
        <v>21</v>
      </c>
      <c r="R200" s="83">
        <v>35.236239499999996</v>
      </c>
      <c r="S200" s="9">
        <v>895</v>
      </c>
      <c r="T200" s="9"/>
      <c r="U200" s="9"/>
      <c r="V200" s="9" t="s">
        <v>307</v>
      </c>
    </row>
    <row r="201" spans="1:22" ht="33" customHeight="1" thickBot="1" x14ac:dyDescent="0.4">
      <c r="A201" s="110"/>
      <c r="B201" s="111"/>
      <c r="C201" s="48"/>
      <c r="D201" s="48"/>
      <c r="E201" s="4"/>
      <c r="F201" s="5"/>
      <c r="G201" s="9"/>
      <c r="H201" s="17"/>
      <c r="I201" s="84"/>
      <c r="J201" s="13"/>
      <c r="K201" s="13"/>
      <c r="L201" s="40">
        <f>AVERAGE(L198:L200)</f>
        <v>0.33333333333333331</v>
      </c>
      <c r="M201" s="17"/>
      <c r="N201" s="84"/>
      <c r="O201" s="19"/>
      <c r="P201" s="41">
        <f>AVERAGE(P198:P200)</f>
        <v>1.6666666666666667</v>
      </c>
      <c r="Q201" s="9"/>
      <c r="R201" s="83"/>
      <c r="S201" s="9"/>
      <c r="T201" s="9"/>
      <c r="U201" s="40"/>
      <c r="V201" s="9"/>
    </row>
    <row r="202" spans="1:22" ht="33" customHeight="1" thickBot="1" x14ac:dyDescent="0.4">
      <c r="A202" s="97"/>
      <c r="B202" s="98" t="s">
        <v>769</v>
      </c>
      <c r="C202" s="47" t="s">
        <v>607</v>
      </c>
      <c r="D202" s="47" t="s">
        <v>655</v>
      </c>
      <c r="E202" s="56">
        <v>45789.626192129632</v>
      </c>
      <c r="F202" s="47" t="s">
        <v>656</v>
      </c>
      <c r="G202" s="57" t="s">
        <v>20</v>
      </c>
      <c r="H202" s="58">
        <v>0</v>
      </c>
      <c r="I202" s="87">
        <v>32</v>
      </c>
      <c r="J202" s="57"/>
      <c r="K202" s="57">
        <v>0</v>
      </c>
      <c r="L202" s="57">
        <v>0</v>
      </c>
      <c r="M202" s="58">
        <v>40.551499999999997</v>
      </c>
      <c r="N202" s="87">
        <v>105</v>
      </c>
      <c r="O202" s="58"/>
      <c r="P202" s="58">
        <v>1</v>
      </c>
      <c r="Q202" s="57" t="s">
        <v>21</v>
      </c>
      <c r="R202" s="87">
        <v>20.472452000000001</v>
      </c>
      <c r="S202" s="57">
        <v>520</v>
      </c>
      <c r="T202" s="57"/>
      <c r="U202" s="57"/>
      <c r="V202" s="57"/>
    </row>
    <row r="203" spans="1:22" ht="33" customHeight="1" thickBot="1" x14ac:dyDescent="0.4">
      <c r="A203" s="97"/>
      <c r="B203" s="98"/>
      <c r="C203" s="47" t="s">
        <v>607</v>
      </c>
      <c r="D203" s="47" t="s">
        <v>655</v>
      </c>
      <c r="E203" s="56">
        <v>45789.626539351855</v>
      </c>
      <c r="F203" s="47" t="s">
        <v>657</v>
      </c>
      <c r="G203" s="57" t="s">
        <v>20</v>
      </c>
      <c r="H203" s="58">
        <v>-2.222</v>
      </c>
      <c r="I203" s="87">
        <v>28</v>
      </c>
      <c r="J203" s="57"/>
      <c r="K203" s="57">
        <v>0</v>
      </c>
      <c r="L203" s="57">
        <v>0</v>
      </c>
      <c r="M203" s="58">
        <v>36.662999999999997</v>
      </c>
      <c r="N203" s="87">
        <v>98</v>
      </c>
      <c r="O203" s="58"/>
      <c r="P203" s="58">
        <v>0</v>
      </c>
      <c r="Q203" s="57" t="s">
        <v>21</v>
      </c>
      <c r="R203" s="87">
        <v>28.818913199999997</v>
      </c>
      <c r="S203" s="57">
        <v>732</v>
      </c>
      <c r="T203" s="57"/>
      <c r="U203" s="57"/>
      <c r="V203" s="57"/>
    </row>
    <row r="204" spans="1:22" ht="33" customHeight="1" thickBot="1" x14ac:dyDescent="0.4">
      <c r="A204" s="97"/>
      <c r="B204" s="98"/>
      <c r="C204" s="47" t="s">
        <v>607</v>
      </c>
      <c r="D204" s="47" t="s">
        <v>655</v>
      </c>
      <c r="E204" s="56">
        <v>45789.627986111111</v>
      </c>
      <c r="F204" s="47" t="s">
        <v>658</v>
      </c>
      <c r="G204" s="57" t="s">
        <v>20</v>
      </c>
      <c r="H204" s="58">
        <v>7.2214999999999998</v>
      </c>
      <c r="I204" s="87">
        <v>45</v>
      </c>
      <c r="J204" s="57"/>
      <c r="K204" s="57">
        <v>0</v>
      </c>
      <c r="L204" s="57">
        <v>0</v>
      </c>
      <c r="M204" s="58">
        <v>34.996499999999997</v>
      </c>
      <c r="N204" s="87">
        <v>95</v>
      </c>
      <c r="O204" s="58"/>
      <c r="P204" s="58">
        <v>0</v>
      </c>
      <c r="Q204" s="57" t="s">
        <v>21</v>
      </c>
      <c r="R204" s="87">
        <v>57.165385199999996</v>
      </c>
      <c r="S204" s="57">
        <v>1452</v>
      </c>
      <c r="T204" s="57"/>
      <c r="U204" s="57"/>
      <c r="V204" s="57"/>
    </row>
    <row r="205" spans="1:22" ht="33" customHeight="1" thickBot="1" x14ac:dyDescent="0.4">
      <c r="A205" s="97"/>
      <c r="B205" s="98"/>
      <c r="C205" s="47"/>
      <c r="D205" s="47"/>
      <c r="E205" s="56"/>
      <c r="F205" s="47"/>
      <c r="G205" s="57"/>
      <c r="H205" s="58"/>
      <c r="I205" s="87"/>
      <c r="J205" s="57"/>
      <c r="K205" s="57"/>
      <c r="L205" s="40">
        <f>AVERAGE(L202:L204)</f>
        <v>0</v>
      </c>
      <c r="M205" s="58"/>
      <c r="N205" s="87"/>
      <c r="O205" s="58"/>
      <c r="P205" s="141">
        <f>AVERAGE(P202:P204)</f>
        <v>0.33333333333333331</v>
      </c>
      <c r="Q205" s="57"/>
      <c r="R205" s="87"/>
      <c r="S205" s="57"/>
      <c r="T205" s="57"/>
      <c r="U205" s="140"/>
      <c r="V205" s="57"/>
    </row>
    <row r="206" spans="1:22" ht="33" customHeight="1" thickBot="1" x14ac:dyDescent="0.4">
      <c r="A206" s="117" t="s">
        <v>762</v>
      </c>
      <c r="B206" s="118" t="s">
        <v>56</v>
      </c>
      <c r="C206" s="48" t="s">
        <v>111</v>
      </c>
      <c r="D206" s="48" t="s">
        <v>56</v>
      </c>
      <c r="E206" s="4">
        <v>45777.67046296296</v>
      </c>
      <c r="F206" s="5" t="s">
        <v>54</v>
      </c>
      <c r="G206" s="11"/>
      <c r="H206" s="15">
        <v>-7.7770000000000001</v>
      </c>
      <c r="I206" s="83">
        <v>18</v>
      </c>
      <c r="J206" s="9"/>
      <c r="K206" s="9">
        <v>2</v>
      </c>
      <c r="L206" s="9">
        <v>2</v>
      </c>
      <c r="M206" s="17">
        <v>44.44</v>
      </c>
      <c r="N206" s="93">
        <v>112</v>
      </c>
      <c r="O206" s="15"/>
      <c r="P206" s="15">
        <v>2</v>
      </c>
      <c r="Q206" s="11" t="s">
        <v>21</v>
      </c>
      <c r="R206" s="93">
        <v>9.8425250000000002</v>
      </c>
      <c r="S206" s="11">
        <v>250</v>
      </c>
      <c r="T206" s="11"/>
      <c r="U206" s="11"/>
      <c r="V206" s="9" t="s">
        <v>59</v>
      </c>
    </row>
    <row r="207" spans="1:22" ht="33" customHeight="1" thickBot="1" x14ac:dyDescent="0.4">
      <c r="A207" s="117"/>
      <c r="B207" s="118"/>
      <c r="C207" s="48" t="s">
        <v>111</v>
      </c>
      <c r="D207" s="48" t="s">
        <v>56</v>
      </c>
      <c r="E207" s="1">
        <v>45768.510416666664</v>
      </c>
      <c r="F207" s="2" t="s">
        <v>57</v>
      </c>
      <c r="G207" s="8" t="s">
        <v>20</v>
      </c>
      <c r="H207" s="16">
        <v>1.6665000000000001</v>
      </c>
      <c r="I207" s="81">
        <v>35</v>
      </c>
      <c r="J207" s="8"/>
      <c r="K207" s="8">
        <v>0</v>
      </c>
      <c r="L207" s="8">
        <v>0</v>
      </c>
      <c r="M207" s="16">
        <v>40.551499999999997</v>
      </c>
      <c r="N207" s="81">
        <v>105</v>
      </c>
      <c r="O207" s="16"/>
      <c r="P207" s="16">
        <v>1</v>
      </c>
      <c r="Q207" s="8" t="s">
        <v>21</v>
      </c>
      <c r="R207" s="81">
        <v>43.307109999999994</v>
      </c>
      <c r="S207" s="8">
        <v>1100</v>
      </c>
      <c r="T207" s="8"/>
      <c r="U207" s="8"/>
      <c r="V207" s="8" t="s">
        <v>58</v>
      </c>
    </row>
    <row r="208" spans="1:22" ht="33" customHeight="1" thickBot="1" x14ac:dyDescent="0.4">
      <c r="A208" s="117"/>
      <c r="B208" s="118"/>
      <c r="C208" s="48" t="s">
        <v>111</v>
      </c>
      <c r="D208" s="48" t="s">
        <v>56</v>
      </c>
      <c r="E208" s="1">
        <v>45855</v>
      </c>
      <c r="F208" s="2" t="s">
        <v>2</v>
      </c>
      <c r="G208" s="8" t="s">
        <v>20</v>
      </c>
      <c r="H208" s="16">
        <f>(I208-32)*0.5556</f>
        <v>-5.556</v>
      </c>
      <c r="I208" s="81">
        <v>22</v>
      </c>
      <c r="J208" s="8"/>
      <c r="K208" s="8">
        <v>1</v>
      </c>
      <c r="L208" s="8">
        <v>1</v>
      </c>
      <c r="M208" s="16">
        <f>(N208-32)*0.55556</f>
        <v>37.778080000000003</v>
      </c>
      <c r="N208" s="81">
        <v>100</v>
      </c>
      <c r="O208" s="16"/>
      <c r="P208" s="16">
        <v>1</v>
      </c>
      <c r="Q208" s="11" t="s">
        <v>21</v>
      </c>
      <c r="R208" s="81">
        <f>S208/25.4</f>
        <v>32.913385826771652</v>
      </c>
      <c r="S208" s="8">
        <v>836</v>
      </c>
      <c r="T208" s="8"/>
      <c r="U208" s="8"/>
      <c r="V208" s="8"/>
    </row>
    <row r="209" spans="1:22" ht="33" customHeight="1" thickBot="1" x14ac:dyDescent="0.4">
      <c r="A209" s="117"/>
      <c r="B209" s="118"/>
      <c r="C209" s="48" t="s">
        <v>111</v>
      </c>
      <c r="D209" s="48" t="s">
        <v>56</v>
      </c>
      <c r="E209" s="1">
        <v>45855</v>
      </c>
      <c r="F209" s="2" t="s">
        <v>29</v>
      </c>
      <c r="G209" s="8" t="s">
        <v>20</v>
      </c>
      <c r="H209" s="16">
        <f t="shared" ref="H209:H210" si="4">(I209-32)*0.5556</f>
        <v>-3.8891999999999998</v>
      </c>
      <c r="I209" s="81">
        <v>25</v>
      </c>
      <c r="J209" s="8"/>
      <c r="K209" s="8">
        <v>1</v>
      </c>
      <c r="L209" s="8">
        <v>1</v>
      </c>
      <c r="M209" s="16">
        <f t="shared" ref="M209:M210" si="5">(N209-32)*0.55556</f>
        <v>42.222560000000001</v>
      </c>
      <c r="N209" s="81">
        <v>108</v>
      </c>
      <c r="O209" s="16"/>
      <c r="P209" s="16">
        <v>2</v>
      </c>
      <c r="Q209" s="11" t="s">
        <v>21</v>
      </c>
      <c r="R209" s="81">
        <f t="shared" ref="R209:R210" si="6">S209/25.4</f>
        <v>23.622047244094489</v>
      </c>
      <c r="S209" s="8">
        <v>600</v>
      </c>
      <c r="T209" s="8"/>
      <c r="U209" s="8"/>
      <c r="V209" s="8"/>
    </row>
    <row r="210" spans="1:22" ht="33" customHeight="1" thickBot="1" x14ac:dyDescent="0.4">
      <c r="A210" s="117"/>
      <c r="B210" s="118"/>
      <c r="C210" s="48" t="s">
        <v>111</v>
      </c>
      <c r="D210" s="48" t="s">
        <v>56</v>
      </c>
      <c r="E210" s="1">
        <v>45855</v>
      </c>
      <c r="F210" s="21" t="s">
        <v>3</v>
      </c>
      <c r="G210" s="8" t="s">
        <v>20</v>
      </c>
      <c r="H210" s="16">
        <f t="shared" si="4"/>
        <v>-3.8891999999999998</v>
      </c>
      <c r="I210" s="81">
        <v>25</v>
      </c>
      <c r="J210" s="8"/>
      <c r="K210" s="8">
        <v>1</v>
      </c>
      <c r="L210" s="8">
        <v>1</v>
      </c>
      <c r="M210" s="16">
        <f t="shared" si="5"/>
        <v>40.555880000000002</v>
      </c>
      <c r="N210" s="81">
        <v>105</v>
      </c>
      <c r="O210" s="16"/>
      <c r="P210" s="16">
        <v>1</v>
      </c>
      <c r="Q210" s="11" t="s">
        <v>21</v>
      </c>
      <c r="R210" s="81">
        <f t="shared" si="6"/>
        <v>36.771653543307089</v>
      </c>
      <c r="S210" s="8">
        <v>934</v>
      </c>
      <c r="T210" s="8"/>
      <c r="U210" s="8"/>
      <c r="V210" s="8"/>
    </row>
    <row r="211" spans="1:22" ht="33" customHeight="1" thickBot="1" x14ac:dyDescent="0.4">
      <c r="A211" s="117"/>
      <c r="B211" s="118"/>
      <c r="C211" s="48"/>
      <c r="D211" s="48"/>
      <c r="E211" s="1"/>
      <c r="F211" s="2"/>
      <c r="G211" s="8"/>
      <c r="H211" s="16"/>
      <c r="I211" s="81"/>
      <c r="J211" s="8"/>
      <c r="K211" s="8"/>
      <c r="L211" s="40">
        <f>AVERAGE(L206:L210)</f>
        <v>1</v>
      </c>
      <c r="M211" s="16"/>
      <c r="N211" s="81"/>
      <c r="O211" s="16"/>
      <c r="P211" s="41">
        <f>AVERAGE(P206:P210)</f>
        <v>1.4</v>
      </c>
      <c r="Q211" s="8"/>
      <c r="R211" s="81"/>
      <c r="S211" s="8"/>
      <c r="T211" s="8"/>
      <c r="U211" s="40"/>
      <c r="V211" s="8"/>
    </row>
    <row r="212" spans="1:22" ht="33" customHeight="1" thickBot="1" x14ac:dyDescent="0.4">
      <c r="A212" s="103"/>
      <c r="B212" s="104" t="s">
        <v>840</v>
      </c>
      <c r="C212" s="49" t="s">
        <v>297</v>
      </c>
      <c r="D212" s="49" t="s">
        <v>296</v>
      </c>
      <c r="E212" s="27">
        <v>45835.62295138889</v>
      </c>
      <c r="F212" s="26" t="s">
        <v>299</v>
      </c>
      <c r="G212" s="29" t="s">
        <v>20</v>
      </c>
      <c r="H212" s="30">
        <v>-2.7774999999999999</v>
      </c>
      <c r="I212" s="82">
        <v>27</v>
      </c>
      <c r="J212" s="28"/>
      <c r="K212" s="28">
        <v>0</v>
      </c>
      <c r="L212" s="28">
        <v>0</v>
      </c>
      <c r="M212" s="31">
        <v>47.3</v>
      </c>
      <c r="N212" s="82">
        <v>117.14</v>
      </c>
      <c r="O212" s="31"/>
      <c r="P212" s="31">
        <v>3</v>
      </c>
      <c r="Q212" s="29" t="s">
        <v>21</v>
      </c>
      <c r="R212" s="82">
        <v>11.0629981</v>
      </c>
      <c r="S212" s="28">
        <v>281</v>
      </c>
      <c r="T212" s="28"/>
      <c r="U212" s="28"/>
      <c r="V212" s="28"/>
    </row>
    <row r="213" spans="1:22" ht="33" customHeight="1" thickBot="1" x14ac:dyDescent="0.4">
      <c r="A213" s="103"/>
      <c r="B213" s="104"/>
      <c r="C213" s="49" t="s">
        <v>297</v>
      </c>
      <c r="D213" s="49" t="s">
        <v>296</v>
      </c>
      <c r="E213" s="27">
        <v>45835.623379629629</v>
      </c>
      <c r="F213" s="26" t="s">
        <v>300</v>
      </c>
      <c r="G213" s="29" t="s">
        <v>20</v>
      </c>
      <c r="H213" s="30">
        <v>-6.1105</v>
      </c>
      <c r="I213" s="82">
        <v>21</v>
      </c>
      <c r="J213" s="28"/>
      <c r="K213" s="28">
        <v>1</v>
      </c>
      <c r="L213" s="28">
        <v>1</v>
      </c>
      <c r="M213" s="31">
        <v>45.7</v>
      </c>
      <c r="N213" s="82">
        <v>114.26</v>
      </c>
      <c r="O213" s="31"/>
      <c r="P213" s="31">
        <v>3</v>
      </c>
      <c r="Q213" s="29" t="s">
        <v>21</v>
      </c>
      <c r="R213" s="82">
        <v>15.4330792</v>
      </c>
      <c r="S213" s="28">
        <v>392</v>
      </c>
      <c r="T213" s="28"/>
      <c r="U213" s="28"/>
      <c r="V213" s="28"/>
    </row>
    <row r="214" spans="1:22" ht="33" customHeight="1" thickBot="1" x14ac:dyDescent="0.4">
      <c r="A214" s="103"/>
      <c r="B214" s="104"/>
      <c r="C214" s="49" t="s">
        <v>297</v>
      </c>
      <c r="D214" s="49" t="s">
        <v>296</v>
      </c>
      <c r="E214" s="27">
        <v>45835.622465277775</v>
      </c>
      <c r="F214" s="26" t="s">
        <v>298</v>
      </c>
      <c r="G214" s="29" t="s">
        <v>20</v>
      </c>
      <c r="H214" s="30">
        <v>-1.111</v>
      </c>
      <c r="I214" s="82">
        <v>30</v>
      </c>
      <c r="J214" s="28"/>
      <c r="K214" s="28">
        <v>0</v>
      </c>
      <c r="L214" s="28">
        <v>0</v>
      </c>
      <c r="M214" s="31">
        <v>45.3</v>
      </c>
      <c r="N214" s="82">
        <v>113.53999999999999</v>
      </c>
      <c r="O214" s="31"/>
      <c r="P214" s="31">
        <v>3</v>
      </c>
      <c r="Q214" s="29" t="s">
        <v>21</v>
      </c>
      <c r="R214" s="82">
        <v>24.724422799999999</v>
      </c>
      <c r="S214" s="28">
        <v>628</v>
      </c>
      <c r="T214" s="28"/>
      <c r="U214" s="28"/>
      <c r="V214" s="28"/>
    </row>
    <row r="215" spans="1:22" ht="33" customHeight="1" thickBot="1" x14ac:dyDescent="0.4">
      <c r="A215" s="103"/>
      <c r="B215" s="104"/>
      <c r="C215" s="49"/>
      <c r="D215" s="49"/>
      <c r="E215" s="27"/>
      <c r="F215" s="26"/>
      <c r="G215" s="29"/>
      <c r="H215" s="30"/>
      <c r="I215" s="82"/>
      <c r="J215" s="28"/>
      <c r="K215" s="28"/>
      <c r="L215" s="40">
        <f>AVERAGE(L212:L214)</f>
        <v>0.33333333333333331</v>
      </c>
      <c r="M215" s="31"/>
      <c r="N215" s="82"/>
      <c r="O215" s="31"/>
      <c r="P215" s="41">
        <f>AVERAGE(P212:P214)</f>
        <v>3</v>
      </c>
      <c r="Q215" s="29"/>
      <c r="R215" s="82"/>
      <c r="S215" s="28"/>
      <c r="T215" s="28"/>
      <c r="U215" s="40"/>
      <c r="V215" s="28"/>
    </row>
    <row r="216" spans="1:22" ht="33" customHeight="1" thickBot="1" x14ac:dyDescent="0.4">
      <c r="A216" s="110"/>
      <c r="B216" s="111" t="s">
        <v>839</v>
      </c>
      <c r="C216" s="48" t="s">
        <v>112</v>
      </c>
      <c r="D216" s="48" t="s">
        <v>301</v>
      </c>
      <c r="E216" s="1">
        <v>45731.417291666665</v>
      </c>
      <c r="F216" s="3" t="s">
        <v>728</v>
      </c>
      <c r="G216" s="10"/>
      <c r="H216" s="14">
        <v>-3.8885000000000001</v>
      </c>
      <c r="I216" s="84">
        <v>25</v>
      </c>
      <c r="J216" s="13"/>
      <c r="K216" s="13">
        <v>1</v>
      </c>
      <c r="L216" s="13">
        <v>1</v>
      </c>
      <c r="M216" s="16">
        <v>44.44</v>
      </c>
      <c r="N216" s="84">
        <v>112</v>
      </c>
      <c r="O216" s="19"/>
      <c r="P216" s="19">
        <v>2</v>
      </c>
      <c r="Q216" s="10" t="s">
        <v>21</v>
      </c>
      <c r="R216" s="81">
        <v>17.362214099999999</v>
      </c>
      <c r="S216" s="8">
        <v>441</v>
      </c>
      <c r="T216" s="8"/>
      <c r="U216" s="8"/>
      <c r="V216" s="8" t="s">
        <v>302</v>
      </c>
    </row>
    <row r="217" spans="1:22" ht="33" customHeight="1" thickBot="1" x14ac:dyDescent="0.4">
      <c r="A217" s="110"/>
      <c r="B217" s="111"/>
      <c r="C217" s="48" t="s">
        <v>112</v>
      </c>
      <c r="D217" s="48" t="s">
        <v>301</v>
      </c>
      <c r="E217" s="1">
        <v>45855</v>
      </c>
      <c r="F217" s="3" t="s">
        <v>11</v>
      </c>
      <c r="G217" s="10"/>
      <c r="H217" s="14">
        <f>(I217-32)/1.8</f>
        <v>-3.8888888888888888</v>
      </c>
      <c r="I217" s="84">
        <v>25</v>
      </c>
      <c r="J217" s="13"/>
      <c r="K217" s="13">
        <v>1</v>
      </c>
      <c r="L217" s="13">
        <v>1</v>
      </c>
      <c r="M217" s="16">
        <f>(N217-32)/1.8</f>
        <v>42.222222222222221</v>
      </c>
      <c r="N217" s="84">
        <v>108</v>
      </c>
      <c r="O217" s="19"/>
      <c r="P217" s="19">
        <v>2</v>
      </c>
      <c r="Q217" s="10" t="s">
        <v>21</v>
      </c>
      <c r="R217" s="81">
        <f>(S217/25.4)</f>
        <v>24.409448818897641</v>
      </c>
      <c r="S217" s="8">
        <v>620</v>
      </c>
      <c r="T217" s="8"/>
      <c r="U217" s="8"/>
      <c r="V217" s="8"/>
    </row>
    <row r="218" spans="1:22" ht="33" customHeight="1" thickBot="1" x14ac:dyDescent="0.4">
      <c r="A218" s="110"/>
      <c r="B218" s="111"/>
      <c r="C218" s="48" t="s">
        <v>112</v>
      </c>
      <c r="D218" s="48" t="s">
        <v>301</v>
      </c>
      <c r="E218" s="1">
        <v>45855</v>
      </c>
      <c r="F218" s="3" t="s">
        <v>86</v>
      </c>
      <c r="G218" s="10"/>
      <c r="H218" s="14">
        <f t="shared" ref="H218:H219" si="7">(I218-32)/1.8</f>
        <v>-2.2222222222222223</v>
      </c>
      <c r="I218" s="84">
        <v>28</v>
      </c>
      <c r="J218" s="13"/>
      <c r="K218" s="13">
        <v>0</v>
      </c>
      <c r="L218" s="13">
        <v>0</v>
      </c>
      <c r="M218" s="16">
        <f t="shared" ref="M218:M219" si="8">(N218-32)/1.8</f>
        <v>44.444444444444443</v>
      </c>
      <c r="N218" s="84">
        <v>112</v>
      </c>
      <c r="O218" s="19"/>
      <c r="P218" s="19">
        <v>2</v>
      </c>
      <c r="Q218" s="10" t="s">
        <v>21</v>
      </c>
      <c r="R218" s="81">
        <f t="shared" ref="R218:R219" si="9">(S218/25.4)</f>
        <v>17.362204724409448</v>
      </c>
      <c r="S218" s="8">
        <v>441</v>
      </c>
      <c r="T218" s="8"/>
      <c r="U218" s="8"/>
      <c r="V218" s="8"/>
    </row>
    <row r="219" spans="1:22" ht="33" customHeight="1" thickBot="1" x14ac:dyDescent="0.4">
      <c r="A219" s="110"/>
      <c r="B219" s="111"/>
      <c r="C219" s="48" t="s">
        <v>112</v>
      </c>
      <c r="D219" s="48" t="s">
        <v>301</v>
      </c>
      <c r="E219" s="1">
        <v>45855</v>
      </c>
      <c r="F219" s="74" t="s">
        <v>729</v>
      </c>
      <c r="G219" s="10"/>
      <c r="H219" s="14">
        <f t="shared" si="7"/>
        <v>-3.8888888888888888</v>
      </c>
      <c r="I219" s="84">
        <v>25</v>
      </c>
      <c r="J219" s="13"/>
      <c r="K219" s="13">
        <v>1</v>
      </c>
      <c r="L219" s="13">
        <v>1</v>
      </c>
      <c r="M219" s="16">
        <f t="shared" si="8"/>
        <v>44.444444444444443</v>
      </c>
      <c r="N219" s="84">
        <v>112</v>
      </c>
      <c r="O219" s="19"/>
      <c r="P219" s="19">
        <v>2</v>
      </c>
      <c r="Q219" s="10" t="s">
        <v>21</v>
      </c>
      <c r="R219" s="81">
        <f t="shared" si="9"/>
        <v>18.228346456692915</v>
      </c>
      <c r="S219" s="8">
        <v>463</v>
      </c>
      <c r="T219" s="8"/>
      <c r="U219" s="8"/>
      <c r="V219" s="8"/>
    </row>
    <row r="220" spans="1:22" ht="33" customHeight="1" thickBot="1" x14ac:dyDescent="0.4">
      <c r="A220" s="110"/>
      <c r="B220" s="111"/>
      <c r="C220" s="48"/>
      <c r="D220" s="48"/>
      <c r="E220" s="1"/>
      <c r="F220" s="3"/>
      <c r="G220" s="10"/>
      <c r="H220" s="14"/>
      <c r="I220" s="84"/>
      <c r="J220" s="13"/>
      <c r="K220" s="13"/>
      <c r="L220" s="40">
        <f>AVERAGE(L216:L219)</f>
        <v>0.75</v>
      </c>
      <c r="M220" s="16"/>
      <c r="N220" s="84"/>
      <c r="O220" s="19"/>
      <c r="P220" s="41">
        <f>AVERAGE(P216:P219)</f>
        <v>2</v>
      </c>
      <c r="Q220" s="10"/>
      <c r="R220" s="81"/>
      <c r="S220" s="8"/>
      <c r="T220" s="8"/>
      <c r="U220" s="40"/>
      <c r="V220" s="8"/>
    </row>
    <row r="221" spans="1:22" ht="33" customHeight="1" thickBot="1" x14ac:dyDescent="0.4">
      <c r="A221" s="110"/>
      <c r="B221" s="111" t="s">
        <v>652</v>
      </c>
      <c r="C221" s="47" t="s">
        <v>607</v>
      </c>
      <c r="D221" s="47" t="s">
        <v>652</v>
      </c>
      <c r="E221" s="56">
        <v>45789.632962962962</v>
      </c>
      <c r="F221" s="47" t="s">
        <v>654</v>
      </c>
      <c r="G221" s="57" t="s">
        <v>20</v>
      </c>
      <c r="H221" s="58">
        <v>-7.7770000000000001</v>
      </c>
      <c r="I221" s="87">
        <v>18</v>
      </c>
      <c r="J221" s="57"/>
      <c r="K221" s="57">
        <v>2</v>
      </c>
      <c r="L221" s="57">
        <v>2</v>
      </c>
      <c r="M221" s="58">
        <v>42.217999999999996</v>
      </c>
      <c r="N221" s="87">
        <v>108</v>
      </c>
      <c r="O221" s="58"/>
      <c r="P221" s="58">
        <v>2</v>
      </c>
      <c r="Q221" s="57" t="s">
        <v>21</v>
      </c>
      <c r="R221" s="87">
        <v>9.8425250000000002</v>
      </c>
      <c r="S221" s="57">
        <v>250</v>
      </c>
      <c r="T221" s="57"/>
      <c r="U221" s="57"/>
      <c r="V221" s="57"/>
    </row>
    <row r="222" spans="1:22" ht="33" customHeight="1" thickBot="1" x14ac:dyDescent="0.4">
      <c r="A222" s="110"/>
      <c r="B222" s="111"/>
      <c r="C222" s="47" t="s">
        <v>607</v>
      </c>
      <c r="D222" s="47" t="s">
        <v>652</v>
      </c>
      <c r="E222" s="56">
        <v>45789.631493055553</v>
      </c>
      <c r="F222" s="47" t="s">
        <v>653</v>
      </c>
      <c r="G222" s="57" t="s">
        <v>20</v>
      </c>
      <c r="H222" s="58">
        <v>-3.8885000000000001</v>
      </c>
      <c r="I222" s="87">
        <v>25</v>
      </c>
      <c r="J222" s="57"/>
      <c r="K222" s="57">
        <v>1</v>
      </c>
      <c r="L222" s="57">
        <v>1</v>
      </c>
      <c r="M222" s="58">
        <v>43.329000000000001</v>
      </c>
      <c r="N222" s="87">
        <v>110</v>
      </c>
      <c r="O222" s="58"/>
      <c r="P222" s="58">
        <v>2</v>
      </c>
      <c r="Q222" s="57" t="s">
        <v>21</v>
      </c>
      <c r="R222" s="87">
        <v>24.409461999999998</v>
      </c>
      <c r="S222" s="57">
        <v>620</v>
      </c>
      <c r="T222" s="57"/>
      <c r="U222" s="57"/>
      <c r="V222" s="57"/>
    </row>
    <row r="223" spans="1:22" ht="33" customHeight="1" thickBot="1" x14ac:dyDescent="0.4">
      <c r="A223" s="110"/>
      <c r="B223" s="111"/>
      <c r="C223" s="47" t="s">
        <v>112</v>
      </c>
      <c r="D223" s="47" t="s">
        <v>291</v>
      </c>
      <c r="E223" s="20">
        <v>45731.421990740739</v>
      </c>
      <c r="F223" s="21" t="s">
        <v>292</v>
      </c>
      <c r="G223" s="24" t="s">
        <v>20</v>
      </c>
      <c r="H223" s="25">
        <v>-1.111</v>
      </c>
      <c r="I223" s="80">
        <v>30</v>
      </c>
      <c r="J223" s="24"/>
      <c r="K223" s="24">
        <v>0</v>
      </c>
      <c r="L223" s="24">
        <v>0</v>
      </c>
      <c r="M223" s="25">
        <v>32.219000000000001</v>
      </c>
      <c r="N223" s="80">
        <v>90</v>
      </c>
      <c r="O223" s="25"/>
      <c r="P223" s="25">
        <v>0</v>
      </c>
      <c r="Q223" s="24" t="s">
        <v>21</v>
      </c>
      <c r="R223" s="80">
        <v>23.976390899999998</v>
      </c>
      <c r="S223" s="24">
        <v>609</v>
      </c>
      <c r="T223" s="24"/>
      <c r="U223" s="24"/>
      <c r="V223" s="24" t="s">
        <v>293</v>
      </c>
    </row>
    <row r="224" spans="1:22" ht="33" customHeight="1" thickBot="1" x14ac:dyDescent="0.4">
      <c r="A224" s="110"/>
      <c r="B224" s="111"/>
      <c r="C224" s="47" t="s">
        <v>112</v>
      </c>
      <c r="D224" s="47" t="s">
        <v>291</v>
      </c>
      <c r="E224" s="20">
        <v>45731.426562499997</v>
      </c>
      <c r="F224" s="21" t="s">
        <v>294</v>
      </c>
      <c r="G224" s="24" t="s">
        <v>20</v>
      </c>
      <c r="H224" s="25">
        <v>-3.8885000000000001</v>
      </c>
      <c r="I224" s="80">
        <v>25</v>
      </c>
      <c r="J224" s="24"/>
      <c r="K224" s="24">
        <v>1</v>
      </c>
      <c r="L224" s="24">
        <v>1</v>
      </c>
      <c r="M224" s="25">
        <v>44.44</v>
      </c>
      <c r="N224" s="80">
        <v>112</v>
      </c>
      <c r="O224" s="25"/>
      <c r="P224" s="25">
        <v>2</v>
      </c>
      <c r="Q224" s="24" t="s">
        <v>21</v>
      </c>
      <c r="R224" s="80">
        <v>47.244119999999995</v>
      </c>
      <c r="S224" s="24">
        <v>1200</v>
      </c>
      <c r="T224" s="24"/>
      <c r="U224" s="24"/>
      <c r="V224" s="24" t="s">
        <v>295</v>
      </c>
    </row>
    <row r="225" spans="1:22" ht="33" customHeight="1" thickBot="1" x14ac:dyDescent="0.4">
      <c r="A225" s="110"/>
      <c r="B225" s="111"/>
      <c r="C225" s="47"/>
      <c r="D225" s="47"/>
      <c r="E225" s="20"/>
      <c r="F225" s="21"/>
      <c r="G225" s="24"/>
      <c r="H225" s="25"/>
      <c r="I225" s="80"/>
      <c r="J225" s="24"/>
      <c r="K225" s="24"/>
      <c r="L225" s="40">
        <f>AVERAGE(L221:L224)</f>
        <v>1</v>
      </c>
      <c r="M225" s="25"/>
      <c r="N225" s="80"/>
      <c r="O225" s="25"/>
      <c r="P225" s="41">
        <f>AVERAGE(P221:P224)</f>
        <v>1.5</v>
      </c>
      <c r="Q225" s="24"/>
      <c r="R225" s="80"/>
      <c r="S225" s="24"/>
      <c r="T225" s="24"/>
      <c r="U225" s="40"/>
      <c r="V225" s="24"/>
    </row>
    <row r="226" spans="1:22" ht="33" customHeight="1" thickBot="1" x14ac:dyDescent="0.4">
      <c r="A226" s="106"/>
      <c r="B226" s="107" t="s">
        <v>829</v>
      </c>
      <c r="C226" s="48" t="s">
        <v>319</v>
      </c>
      <c r="D226" s="48" t="s">
        <v>355</v>
      </c>
      <c r="E226" s="4">
        <v>45789.636990740742</v>
      </c>
      <c r="F226" s="5" t="s">
        <v>357</v>
      </c>
      <c r="G226" s="9" t="s">
        <v>20</v>
      </c>
      <c r="H226" s="17">
        <v>7.2214999999999998</v>
      </c>
      <c r="I226" s="84">
        <v>45</v>
      </c>
      <c r="J226" s="13"/>
      <c r="K226" s="13">
        <v>0</v>
      </c>
      <c r="L226" s="13">
        <v>0</v>
      </c>
      <c r="M226" s="17">
        <v>40.551499999999997</v>
      </c>
      <c r="N226" s="83">
        <v>105</v>
      </c>
      <c r="O226" s="17"/>
      <c r="P226" s="17">
        <v>1</v>
      </c>
      <c r="Q226" s="9" t="s">
        <v>21</v>
      </c>
      <c r="R226" s="83">
        <v>2.1653555</v>
      </c>
      <c r="S226" s="9">
        <v>55</v>
      </c>
      <c r="T226" s="9"/>
      <c r="U226" s="9"/>
      <c r="V226" s="9"/>
    </row>
    <row r="227" spans="1:22" ht="33" customHeight="1" thickBot="1" x14ac:dyDescent="0.4">
      <c r="A227" s="106"/>
      <c r="B227" s="107"/>
      <c r="C227" s="48" t="s">
        <v>319</v>
      </c>
      <c r="D227" s="48" t="s">
        <v>355</v>
      </c>
      <c r="E227" s="1">
        <v>45789.635682870372</v>
      </c>
      <c r="F227" s="2" t="s">
        <v>356</v>
      </c>
      <c r="G227" s="8" t="s">
        <v>20</v>
      </c>
      <c r="H227" s="16">
        <v>8.8879999999999999</v>
      </c>
      <c r="I227" s="84">
        <v>48</v>
      </c>
      <c r="J227" s="13"/>
      <c r="K227" s="13">
        <v>0</v>
      </c>
      <c r="L227" s="13">
        <v>0</v>
      </c>
      <c r="M227" s="16">
        <v>46.106499999999997</v>
      </c>
      <c r="N227" s="81">
        <v>115</v>
      </c>
      <c r="O227" s="16"/>
      <c r="P227" s="16">
        <v>3</v>
      </c>
      <c r="Q227" s="8" t="s">
        <v>21</v>
      </c>
      <c r="R227" s="81">
        <v>3.4645687999999999</v>
      </c>
      <c r="S227" s="8">
        <v>88</v>
      </c>
      <c r="T227" s="8"/>
      <c r="U227" s="8"/>
      <c r="V227" s="8"/>
    </row>
    <row r="228" spans="1:22" ht="33" customHeight="1" thickBot="1" x14ac:dyDescent="0.4">
      <c r="A228" s="106"/>
      <c r="B228" s="107"/>
      <c r="C228" s="48"/>
      <c r="D228" s="48"/>
      <c r="E228" s="1"/>
      <c r="F228" s="2"/>
      <c r="G228" s="8"/>
      <c r="H228" s="16"/>
      <c r="I228" s="84"/>
      <c r="J228" s="13"/>
      <c r="K228" s="13"/>
      <c r="L228" s="40">
        <f>AVERAGE(L226:L227)</f>
        <v>0</v>
      </c>
      <c r="M228" s="16"/>
      <c r="N228" s="81"/>
      <c r="O228" s="16"/>
      <c r="P228" s="41">
        <f>AVERAGE(P226:P227)</f>
        <v>2</v>
      </c>
      <c r="Q228" s="8"/>
      <c r="R228" s="81"/>
      <c r="S228" s="8"/>
      <c r="T228" s="8"/>
      <c r="U228" s="40"/>
      <c r="V228" s="8"/>
    </row>
    <row r="229" spans="1:22" ht="33" customHeight="1" thickBot="1" x14ac:dyDescent="0.4">
      <c r="A229" s="103" t="s">
        <v>762</v>
      </c>
      <c r="B229" s="104" t="s">
        <v>813</v>
      </c>
      <c r="C229" s="49" t="s">
        <v>297</v>
      </c>
      <c r="D229" s="49" t="s">
        <v>411</v>
      </c>
      <c r="E229" s="27">
        <v>45835.430162037039</v>
      </c>
      <c r="F229" s="26" t="s">
        <v>412</v>
      </c>
      <c r="G229" s="29" t="s">
        <v>20</v>
      </c>
      <c r="H229" s="30">
        <v>-3.8885000000000001</v>
      </c>
      <c r="I229" s="82">
        <v>25</v>
      </c>
      <c r="J229" s="28"/>
      <c r="K229" s="28">
        <v>1</v>
      </c>
      <c r="L229" s="28">
        <v>1</v>
      </c>
      <c r="M229" s="31">
        <v>47.6</v>
      </c>
      <c r="N229" s="82">
        <v>117.68</v>
      </c>
      <c r="O229" s="31"/>
      <c r="P229" s="31">
        <v>3</v>
      </c>
      <c r="Q229" s="29"/>
      <c r="R229" s="82">
        <v>17.716545</v>
      </c>
      <c r="S229" s="28">
        <v>450</v>
      </c>
      <c r="T229" s="28"/>
      <c r="U229" s="28"/>
      <c r="V229" s="28"/>
    </row>
    <row r="230" spans="1:22" ht="33" customHeight="1" thickBot="1" x14ac:dyDescent="0.4">
      <c r="A230" s="103"/>
      <c r="B230" s="104"/>
      <c r="C230" s="49" t="s">
        <v>297</v>
      </c>
      <c r="D230" s="49" t="s">
        <v>411</v>
      </c>
      <c r="E230" s="27">
        <v>45835.431319444448</v>
      </c>
      <c r="F230" s="26" t="s">
        <v>414</v>
      </c>
      <c r="G230" s="29" t="s">
        <v>20</v>
      </c>
      <c r="H230" s="30">
        <v>-4.444</v>
      </c>
      <c r="I230" s="82">
        <v>24</v>
      </c>
      <c r="J230" s="28"/>
      <c r="K230" s="28">
        <v>1</v>
      </c>
      <c r="L230" s="28">
        <v>1</v>
      </c>
      <c r="M230" s="31">
        <v>44.3</v>
      </c>
      <c r="N230" s="82">
        <v>111.74</v>
      </c>
      <c r="O230" s="31"/>
      <c r="P230" s="31">
        <v>2</v>
      </c>
      <c r="Q230" s="29"/>
      <c r="R230" s="82">
        <v>22.637807499999997</v>
      </c>
      <c r="S230" s="28">
        <v>575</v>
      </c>
      <c r="T230" s="28"/>
      <c r="U230" s="28"/>
      <c r="V230" s="28"/>
    </row>
    <row r="231" spans="1:22" ht="33" customHeight="1" thickBot="1" x14ac:dyDescent="0.4">
      <c r="A231" s="103"/>
      <c r="B231" s="104"/>
      <c r="C231" s="49" t="s">
        <v>297</v>
      </c>
      <c r="D231" s="49" t="s">
        <v>411</v>
      </c>
      <c r="E231" s="27">
        <v>45835.430914351855</v>
      </c>
      <c r="F231" s="26" t="s">
        <v>413</v>
      </c>
      <c r="G231" s="29" t="s">
        <v>20</v>
      </c>
      <c r="H231" s="30">
        <v>-3.05525</v>
      </c>
      <c r="I231" s="82">
        <v>26.5</v>
      </c>
      <c r="J231" s="28"/>
      <c r="K231" s="28">
        <v>0</v>
      </c>
      <c r="L231" s="28">
        <v>0</v>
      </c>
      <c r="M231" s="31">
        <v>45.9</v>
      </c>
      <c r="N231" s="82">
        <v>114.62</v>
      </c>
      <c r="O231" s="31"/>
      <c r="P231" s="31">
        <v>3</v>
      </c>
      <c r="Q231" s="29"/>
      <c r="R231" s="82">
        <v>25.0787537</v>
      </c>
      <c r="S231" s="28">
        <v>637</v>
      </c>
      <c r="T231" s="28"/>
      <c r="U231" s="28"/>
      <c r="V231" s="28"/>
    </row>
    <row r="232" spans="1:22" ht="33" customHeight="1" thickBot="1" x14ac:dyDescent="0.4">
      <c r="A232" s="103"/>
      <c r="B232" s="104"/>
      <c r="C232" s="49"/>
      <c r="D232" s="49"/>
      <c r="E232" s="27"/>
      <c r="F232" s="26"/>
      <c r="G232" s="29"/>
      <c r="H232" s="30"/>
      <c r="I232" s="82"/>
      <c r="J232" s="28"/>
      <c r="K232" s="28"/>
      <c r="L232" s="40">
        <f>AVERAGE(L229:L231)</f>
        <v>0.66666666666666663</v>
      </c>
      <c r="M232" s="31"/>
      <c r="N232" s="82"/>
      <c r="O232" s="31"/>
      <c r="P232" s="41">
        <f>AVERAGE(P229:P231)</f>
        <v>2.6666666666666665</v>
      </c>
      <c r="Q232" s="29"/>
      <c r="R232" s="82"/>
      <c r="S232" s="28"/>
      <c r="T232" s="28"/>
      <c r="U232" s="40"/>
      <c r="V232" s="28"/>
    </row>
    <row r="233" spans="1:22" ht="33" customHeight="1" thickBot="1" x14ac:dyDescent="0.4">
      <c r="A233" s="103" t="s">
        <v>762</v>
      </c>
      <c r="B233" s="104" t="s">
        <v>814</v>
      </c>
      <c r="C233" s="48" t="s">
        <v>297</v>
      </c>
      <c r="D233" s="48" t="s">
        <v>407</v>
      </c>
      <c r="E233" s="1">
        <v>45835.505370370367</v>
      </c>
      <c r="F233" s="2" t="s">
        <v>410</v>
      </c>
      <c r="G233" s="10"/>
      <c r="H233" s="14">
        <v>-3.3330000000000002</v>
      </c>
      <c r="I233" s="84">
        <v>26</v>
      </c>
      <c r="J233" s="13"/>
      <c r="K233" s="13">
        <v>0</v>
      </c>
      <c r="L233" s="13">
        <v>0</v>
      </c>
      <c r="M233" s="16">
        <v>47.1</v>
      </c>
      <c r="N233" s="81">
        <v>116.78</v>
      </c>
      <c r="O233" s="16"/>
      <c r="P233" s="16">
        <v>3</v>
      </c>
      <c r="Q233" s="10"/>
      <c r="R233" s="81">
        <v>10.5511868</v>
      </c>
      <c r="S233" s="8">
        <v>268</v>
      </c>
      <c r="T233" s="8"/>
      <c r="U233" s="8"/>
      <c r="V233" s="8"/>
    </row>
    <row r="234" spans="1:22" ht="33" customHeight="1" thickBot="1" x14ac:dyDescent="0.4">
      <c r="A234" s="103"/>
      <c r="B234" s="104"/>
      <c r="C234" s="48" t="s">
        <v>297</v>
      </c>
      <c r="D234" s="48" t="s">
        <v>407</v>
      </c>
      <c r="E234" s="4">
        <v>45835.504641203705</v>
      </c>
      <c r="F234" s="5" t="s">
        <v>409</v>
      </c>
      <c r="G234" s="11"/>
      <c r="H234" s="15">
        <v>-3.3330000000000002</v>
      </c>
      <c r="I234" s="84">
        <v>26</v>
      </c>
      <c r="J234" s="13"/>
      <c r="K234" s="13">
        <v>0</v>
      </c>
      <c r="L234" s="13">
        <v>0</v>
      </c>
      <c r="M234" s="17">
        <v>46.5</v>
      </c>
      <c r="N234" s="83">
        <v>115.7</v>
      </c>
      <c r="O234" s="17"/>
      <c r="P234" s="17">
        <v>3</v>
      </c>
      <c r="Q234" s="11"/>
      <c r="R234" s="83">
        <v>14.606307099999999</v>
      </c>
      <c r="S234" s="9">
        <v>371</v>
      </c>
      <c r="T234" s="9"/>
      <c r="U234" s="9"/>
      <c r="V234" s="9"/>
    </row>
    <row r="235" spans="1:22" ht="33" customHeight="1" thickBot="1" x14ac:dyDescent="0.4">
      <c r="A235" s="103"/>
      <c r="B235" s="104"/>
      <c r="C235" s="48" t="s">
        <v>297</v>
      </c>
      <c r="D235" s="48" t="s">
        <v>407</v>
      </c>
      <c r="E235" s="1">
        <v>45835.503738425927</v>
      </c>
      <c r="F235" s="2" t="s">
        <v>408</v>
      </c>
      <c r="G235" s="10"/>
      <c r="H235" s="14">
        <v>-5.5549999999999997</v>
      </c>
      <c r="I235" s="84">
        <v>22</v>
      </c>
      <c r="J235" s="13"/>
      <c r="K235" s="13">
        <v>1</v>
      </c>
      <c r="L235" s="13">
        <v>1</v>
      </c>
      <c r="M235" s="16">
        <v>47.7</v>
      </c>
      <c r="N235" s="81">
        <v>117.86000000000001</v>
      </c>
      <c r="O235" s="16"/>
      <c r="P235" s="16">
        <v>3</v>
      </c>
      <c r="Q235" s="10"/>
      <c r="R235" s="81">
        <v>15.472449299999999</v>
      </c>
      <c r="S235" s="8">
        <v>393</v>
      </c>
      <c r="T235" s="8"/>
      <c r="U235" s="8"/>
      <c r="V235" s="8"/>
    </row>
    <row r="236" spans="1:22" ht="33" customHeight="1" thickBot="1" x14ac:dyDescent="0.4">
      <c r="A236" s="103"/>
      <c r="B236" s="104"/>
      <c r="C236" s="48"/>
      <c r="D236" s="48"/>
      <c r="E236" s="1"/>
      <c r="F236" s="2"/>
      <c r="G236" s="10"/>
      <c r="H236" s="14"/>
      <c r="I236" s="84"/>
      <c r="J236" s="13"/>
      <c r="K236" s="13"/>
      <c r="L236" s="40">
        <f>AVERAGE(L233:L235)</f>
        <v>0.33333333333333331</v>
      </c>
      <c r="M236" s="16"/>
      <c r="N236" s="81"/>
      <c r="O236" s="16"/>
      <c r="P236" s="41">
        <f>AVERAGE(P233:P235)</f>
        <v>3</v>
      </c>
      <c r="Q236" s="10"/>
      <c r="R236" s="81"/>
      <c r="S236" s="8"/>
      <c r="T236" s="8"/>
      <c r="U236" s="40"/>
      <c r="V236" s="8"/>
    </row>
    <row r="237" spans="1:22" ht="33" customHeight="1" thickBot="1" x14ac:dyDescent="0.4">
      <c r="A237" s="103"/>
      <c r="B237" s="104" t="s">
        <v>815</v>
      </c>
      <c r="C237" s="47" t="s">
        <v>297</v>
      </c>
      <c r="D237" s="47" t="s">
        <v>404</v>
      </c>
      <c r="E237" s="20">
        <v>45835.43677083333</v>
      </c>
      <c r="F237" s="21" t="s">
        <v>367</v>
      </c>
      <c r="G237" s="24" t="s">
        <v>20</v>
      </c>
      <c r="H237" s="23">
        <v>-3.8885000000000001</v>
      </c>
      <c r="I237" s="80">
        <v>25</v>
      </c>
      <c r="J237" s="24"/>
      <c r="K237" s="24">
        <v>1</v>
      </c>
      <c r="L237" s="24">
        <v>1</v>
      </c>
      <c r="M237" s="25">
        <v>46.9</v>
      </c>
      <c r="N237" s="80">
        <v>116.42</v>
      </c>
      <c r="O237" s="25"/>
      <c r="P237" s="25">
        <v>3</v>
      </c>
      <c r="Q237" s="22" t="s">
        <v>21</v>
      </c>
      <c r="R237" s="80">
        <v>9.0944930999999993</v>
      </c>
      <c r="S237" s="24">
        <v>231</v>
      </c>
      <c r="T237" s="24"/>
      <c r="U237" s="24"/>
      <c r="V237" s="24"/>
    </row>
    <row r="238" spans="1:22" ht="33" customHeight="1" thickBot="1" x14ac:dyDescent="0.4">
      <c r="A238" s="103"/>
      <c r="B238" s="104"/>
      <c r="C238" s="47" t="s">
        <v>297</v>
      </c>
      <c r="D238" s="47" t="s">
        <v>404</v>
      </c>
      <c r="E238" s="20">
        <v>45835.438263888886</v>
      </c>
      <c r="F238" s="21" t="s">
        <v>406</v>
      </c>
      <c r="G238" s="24" t="s">
        <v>20</v>
      </c>
      <c r="H238" s="23">
        <v>-1.111</v>
      </c>
      <c r="I238" s="80">
        <v>30</v>
      </c>
      <c r="J238" s="24"/>
      <c r="K238" s="24">
        <v>0</v>
      </c>
      <c r="L238" s="24">
        <v>0</v>
      </c>
      <c r="M238" s="25">
        <v>48.1</v>
      </c>
      <c r="N238" s="80">
        <v>118.58</v>
      </c>
      <c r="O238" s="25"/>
      <c r="P238" s="25">
        <v>3</v>
      </c>
      <c r="Q238" s="22" t="s">
        <v>21</v>
      </c>
      <c r="R238" s="80">
        <v>16.023630699999998</v>
      </c>
      <c r="S238" s="24">
        <v>407</v>
      </c>
      <c r="T238" s="24"/>
      <c r="U238" s="24"/>
      <c r="V238" s="24"/>
    </row>
    <row r="239" spans="1:22" ht="33" customHeight="1" thickBot="1" x14ac:dyDescent="0.4">
      <c r="A239" s="103"/>
      <c r="B239" s="104"/>
      <c r="C239" s="47" t="s">
        <v>297</v>
      </c>
      <c r="D239" s="47" t="s">
        <v>404</v>
      </c>
      <c r="E239" s="20">
        <v>45835.436342592591</v>
      </c>
      <c r="F239" s="21" t="s">
        <v>405</v>
      </c>
      <c r="G239" s="24" t="s">
        <v>20</v>
      </c>
      <c r="H239" s="23">
        <v>-4.9995000000000003</v>
      </c>
      <c r="I239" s="80">
        <v>23</v>
      </c>
      <c r="J239" s="24"/>
      <c r="K239" s="24">
        <v>1</v>
      </c>
      <c r="L239" s="24">
        <v>1</v>
      </c>
      <c r="M239" s="25">
        <v>45.7</v>
      </c>
      <c r="N239" s="80">
        <v>114.26</v>
      </c>
      <c r="O239" s="25"/>
      <c r="P239" s="25">
        <v>3</v>
      </c>
      <c r="Q239" s="22" t="s">
        <v>21</v>
      </c>
      <c r="R239" s="80">
        <v>31.023638799999997</v>
      </c>
      <c r="S239" s="24">
        <v>788</v>
      </c>
      <c r="T239" s="24"/>
      <c r="U239" s="24"/>
      <c r="V239" s="24"/>
    </row>
    <row r="240" spans="1:22" ht="33" customHeight="1" thickBot="1" x14ac:dyDescent="0.4">
      <c r="A240" s="103"/>
      <c r="B240" s="104"/>
      <c r="C240" s="47"/>
      <c r="D240" s="47"/>
      <c r="E240" s="20"/>
      <c r="F240" s="21"/>
      <c r="G240" s="22"/>
      <c r="H240" s="23"/>
      <c r="I240" s="80"/>
      <c r="J240" s="24"/>
      <c r="K240" s="24"/>
      <c r="L240" s="40">
        <f>AVERAGE(L237:L239)</f>
        <v>0.66666666666666663</v>
      </c>
      <c r="M240" s="25"/>
      <c r="N240" s="80"/>
      <c r="O240" s="25"/>
      <c r="P240" s="41">
        <f>AVERAGE(P237:P239)</f>
        <v>3</v>
      </c>
      <c r="Q240" s="22"/>
      <c r="R240" s="80"/>
      <c r="S240" s="24"/>
      <c r="T240" s="24"/>
      <c r="U240" s="40"/>
      <c r="V240" s="24"/>
    </row>
    <row r="241" spans="1:22" ht="33" customHeight="1" thickBot="1" x14ac:dyDescent="0.4">
      <c r="A241" s="103"/>
      <c r="B241" s="104" t="s">
        <v>816</v>
      </c>
      <c r="C241" s="48" t="s">
        <v>297</v>
      </c>
      <c r="D241" s="48" t="s">
        <v>400</v>
      </c>
      <c r="E241" s="1">
        <v>45835.442442129628</v>
      </c>
      <c r="F241" s="2" t="s">
        <v>401</v>
      </c>
      <c r="G241" s="10"/>
      <c r="H241" s="14">
        <v>-5.5549999999999997</v>
      </c>
      <c r="I241" s="84">
        <v>22</v>
      </c>
      <c r="J241" s="13"/>
      <c r="K241" s="13">
        <v>1</v>
      </c>
      <c r="L241" s="13">
        <v>1</v>
      </c>
      <c r="M241" s="16">
        <v>45.8</v>
      </c>
      <c r="N241" s="81">
        <v>114.44</v>
      </c>
      <c r="O241" s="16"/>
      <c r="P241" s="16">
        <v>3</v>
      </c>
      <c r="Q241" s="10"/>
      <c r="R241" s="81">
        <v>20.984263299999999</v>
      </c>
      <c r="S241" s="8">
        <v>533</v>
      </c>
      <c r="T241" s="8"/>
      <c r="U241" s="8"/>
      <c r="V241" s="8"/>
    </row>
    <row r="242" spans="1:22" ht="33" customHeight="1" thickBot="1" x14ac:dyDescent="0.4">
      <c r="A242" s="103"/>
      <c r="B242" s="104"/>
      <c r="C242" s="48" t="s">
        <v>297</v>
      </c>
      <c r="D242" s="48" t="s">
        <v>400</v>
      </c>
      <c r="E242" s="4">
        <v>45835.442974537036</v>
      </c>
      <c r="F242" s="5" t="s">
        <v>402</v>
      </c>
      <c r="G242" s="11"/>
      <c r="H242" s="15">
        <v>-6.6660000000000004</v>
      </c>
      <c r="I242" s="84">
        <v>20</v>
      </c>
      <c r="J242" s="13"/>
      <c r="K242" s="13">
        <v>2</v>
      </c>
      <c r="L242" s="13">
        <v>2</v>
      </c>
      <c r="M242" s="17">
        <v>45.9</v>
      </c>
      <c r="N242" s="83">
        <v>114.62</v>
      </c>
      <c r="O242" s="17"/>
      <c r="P242" s="17">
        <v>3</v>
      </c>
      <c r="Q242" s="11"/>
      <c r="R242" s="83">
        <v>21.732295199999999</v>
      </c>
      <c r="S242" s="9">
        <v>552</v>
      </c>
      <c r="T242" s="9"/>
      <c r="U242" s="9"/>
      <c r="V242" s="9"/>
    </row>
    <row r="243" spans="1:22" ht="33" customHeight="1" thickBot="1" x14ac:dyDescent="0.4">
      <c r="A243" s="103"/>
      <c r="B243" s="104"/>
      <c r="C243" s="48" t="s">
        <v>297</v>
      </c>
      <c r="D243" s="48" t="s">
        <v>400</v>
      </c>
      <c r="E243" s="1">
        <v>45835.44358796296</v>
      </c>
      <c r="F243" s="2" t="s">
        <v>403</v>
      </c>
      <c r="G243" s="10"/>
      <c r="H243" s="14">
        <v>-6.1105</v>
      </c>
      <c r="I243" s="84">
        <v>21</v>
      </c>
      <c r="J243" s="13"/>
      <c r="K243" s="13">
        <v>1</v>
      </c>
      <c r="L243" s="13">
        <v>1</v>
      </c>
      <c r="M243" s="16">
        <v>43</v>
      </c>
      <c r="N243" s="81">
        <v>109.4</v>
      </c>
      <c r="O243" s="16"/>
      <c r="P243" s="16">
        <v>2</v>
      </c>
      <c r="Q243" s="10"/>
      <c r="R243" s="81">
        <v>22.125996199999999</v>
      </c>
      <c r="S243" s="8">
        <v>562</v>
      </c>
      <c r="T243" s="8"/>
      <c r="U243" s="8"/>
      <c r="V243" s="8"/>
    </row>
    <row r="244" spans="1:22" ht="33" customHeight="1" thickBot="1" x14ac:dyDescent="0.4">
      <c r="A244" s="103"/>
      <c r="B244" s="104"/>
      <c r="C244" s="48"/>
      <c r="D244" s="48"/>
      <c r="E244" s="1"/>
      <c r="F244" s="2"/>
      <c r="G244" s="10"/>
      <c r="H244" s="14"/>
      <c r="I244" s="84"/>
      <c r="J244" s="13"/>
      <c r="K244" s="13"/>
      <c r="L244" s="40">
        <f>AVERAGE(L241:L243)</f>
        <v>1.3333333333333333</v>
      </c>
      <c r="M244" s="16"/>
      <c r="N244" s="81"/>
      <c r="O244" s="16"/>
      <c r="P244" s="41">
        <f>AVERAGE(P241:P243)</f>
        <v>2.6666666666666665</v>
      </c>
      <c r="Q244" s="10"/>
      <c r="R244" s="81"/>
      <c r="S244" s="8"/>
      <c r="T244" s="8"/>
      <c r="U244" s="40"/>
      <c r="V244" s="8"/>
    </row>
    <row r="245" spans="1:22" ht="33" customHeight="1" thickBot="1" x14ac:dyDescent="0.4">
      <c r="A245" s="110"/>
      <c r="B245" s="111" t="s">
        <v>288</v>
      </c>
      <c r="C245" s="49" t="s">
        <v>112</v>
      </c>
      <c r="D245" s="49" t="s">
        <v>288</v>
      </c>
      <c r="E245" s="27">
        <v>45731.444351851853</v>
      </c>
      <c r="F245" s="26" t="s">
        <v>289</v>
      </c>
      <c r="G245" s="28" t="s">
        <v>20</v>
      </c>
      <c r="H245" s="31">
        <v>-1.111</v>
      </c>
      <c r="I245" s="82">
        <v>30</v>
      </c>
      <c r="J245" s="28"/>
      <c r="K245" s="28">
        <v>0</v>
      </c>
      <c r="L245" s="28">
        <v>0</v>
      </c>
      <c r="M245" s="31">
        <v>44.44</v>
      </c>
      <c r="N245" s="82">
        <v>112</v>
      </c>
      <c r="O245" s="31"/>
      <c r="P245" s="31">
        <v>2</v>
      </c>
      <c r="Q245" s="28" t="s">
        <v>21</v>
      </c>
      <c r="R245" s="82">
        <v>14.212606099999999</v>
      </c>
      <c r="S245" s="28">
        <v>361</v>
      </c>
      <c r="T245" s="28"/>
      <c r="U245" s="28"/>
      <c r="V245" s="28" t="s">
        <v>290</v>
      </c>
    </row>
    <row r="246" spans="1:22" ht="33" customHeight="1" thickBot="1" x14ac:dyDescent="0.4">
      <c r="A246" s="110"/>
      <c r="B246" s="111"/>
      <c r="C246" s="49" t="s">
        <v>112</v>
      </c>
      <c r="D246" s="49" t="s">
        <v>288</v>
      </c>
      <c r="E246" s="27">
        <v>45855</v>
      </c>
      <c r="F246" s="26" t="s">
        <v>204</v>
      </c>
      <c r="G246" s="28" t="s">
        <v>20</v>
      </c>
      <c r="H246" s="31">
        <f>(I246-32)*1.8</f>
        <v>0</v>
      </c>
      <c r="I246" s="82">
        <v>32</v>
      </c>
      <c r="J246" s="28"/>
      <c r="K246" s="28">
        <v>0</v>
      </c>
      <c r="L246" s="28">
        <v>0</v>
      </c>
      <c r="M246" s="31">
        <f>(N246-32)/1.8</f>
        <v>42.777777777777779</v>
      </c>
      <c r="N246" s="82">
        <v>109</v>
      </c>
      <c r="O246" s="31"/>
      <c r="P246" s="31">
        <v>2</v>
      </c>
      <c r="Q246" s="28" t="s">
        <v>21</v>
      </c>
      <c r="R246" s="82">
        <v>14.212606099999999</v>
      </c>
      <c r="S246" s="28">
        <v>361</v>
      </c>
      <c r="T246" s="28"/>
      <c r="U246" s="28"/>
      <c r="V246" s="28"/>
    </row>
    <row r="247" spans="1:22" ht="33" customHeight="1" thickBot="1" x14ac:dyDescent="0.4">
      <c r="A247" s="110"/>
      <c r="B247" s="111"/>
      <c r="C247" s="49"/>
      <c r="D247" s="49"/>
      <c r="E247" s="27"/>
      <c r="F247" s="26"/>
      <c r="G247" s="28"/>
      <c r="H247" s="31"/>
      <c r="I247" s="82"/>
      <c r="J247" s="28"/>
      <c r="K247" s="28"/>
      <c r="L247" s="40">
        <f>AVERAGE(L245:L246)</f>
        <v>0</v>
      </c>
      <c r="M247" s="31"/>
      <c r="N247" s="82"/>
      <c r="O247" s="31"/>
      <c r="P247" s="41">
        <f>AVERAGE(P245:P246)</f>
        <v>2</v>
      </c>
      <c r="Q247" s="28"/>
      <c r="R247" s="82"/>
      <c r="S247" s="28"/>
      <c r="T247" s="28"/>
      <c r="U247" s="40"/>
      <c r="V247" s="28"/>
    </row>
    <row r="248" spans="1:22" ht="33" customHeight="1" thickBot="1" x14ac:dyDescent="0.4">
      <c r="A248" s="117"/>
      <c r="B248" s="118" t="s">
        <v>53</v>
      </c>
      <c r="C248" s="48" t="s">
        <v>111</v>
      </c>
      <c r="D248" s="48" t="s">
        <v>53</v>
      </c>
      <c r="E248" s="1">
        <v>45777.672743055555</v>
      </c>
      <c r="F248" s="2" t="s">
        <v>54</v>
      </c>
      <c r="G248" s="10"/>
      <c r="H248" s="14">
        <v>-9.4435000000000002</v>
      </c>
      <c r="I248" s="81">
        <v>15</v>
      </c>
      <c r="J248" s="8"/>
      <c r="K248" s="8">
        <v>3</v>
      </c>
      <c r="L248" s="8">
        <v>3</v>
      </c>
      <c r="M248" s="16">
        <v>44.44</v>
      </c>
      <c r="N248" s="90">
        <v>112</v>
      </c>
      <c r="O248" s="14"/>
      <c r="P248" s="14">
        <v>2</v>
      </c>
      <c r="Q248" s="10" t="s">
        <v>21</v>
      </c>
      <c r="R248" s="90">
        <v>3.9370099999999999</v>
      </c>
      <c r="S248" s="10">
        <v>100</v>
      </c>
      <c r="T248" s="10"/>
      <c r="U248" s="10"/>
      <c r="V248" s="8" t="s">
        <v>55</v>
      </c>
    </row>
    <row r="249" spans="1:22" ht="33" customHeight="1" thickBot="1" x14ac:dyDescent="0.4">
      <c r="A249" s="117"/>
      <c r="B249" s="118"/>
      <c r="C249" s="48" t="s">
        <v>111</v>
      </c>
      <c r="D249" s="48" t="s">
        <v>53</v>
      </c>
      <c r="E249" s="48"/>
      <c r="F249" s="48" t="s">
        <v>23</v>
      </c>
      <c r="G249" s="52"/>
      <c r="H249" s="53">
        <v>-3.8885000000000001</v>
      </c>
      <c r="I249" s="83">
        <v>25</v>
      </c>
      <c r="J249" s="9"/>
      <c r="K249" s="9">
        <v>1</v>
      </c>
      <c r="L249" s="9">
        <v>1</v>
      </c>
      <c r="M249" s="17">
        <v>40.551499999999997</v>
      </c>
      <c r="N249" s="83">
        <v>105</v>
      </c>
      <c r="O249" s="17"/>
      <c r="P249" s="17">
        <v>1</v>
      </c>
      <c r="Q249" s="10" t="s">
        <v>21</v>
      </c>
      <c r="R249" s="83">
        <v>9.0944930999999993</v>
      </c>
      <c r="S249" s="9">
        <v>231</v>
      </c>
      <c r="T249" s="9"/>
      <c r="U249" s="9"/>
      <c r="V249" s="9"/>
    </row>
    <row r="250" spans="1:22" ht="33" customHeight="1" thickBot="1" x14ac:dyDescent="0.4">
      <c r="A250" s="117"/>
      <c r="B250" s="118"/>
      <c r="C250" s="48" t="s">
        <v>111</v>
      </c>
      <c r="D250" s="48" t="s">
        <v>53</v>
      </c>
      <c r="E250" s="48" t="s">
        <v>52</v>
      </c>
      <c r="F250" s="48" t="s">
        <v>696</v>
      </c>
      <c r="G250" s="52"/>
      <c r="H250" s="53">
        <v>-3.8885000000000001</v>
      </c>
      <c r="I250" s="85">
        <v>25</v>
      </c>
      <c r="J250" s="52"/>
      <c r="K250" s="52">
        <v>1</v>
      </c>
      <c r="L250" s="52">
        <v>1</v>
      </c>
      <c r="M250" s="53">
        <v>40.551499999999997</v>
      </c>
      <c r="N250" s="85">
        <v>105</v>
      </c>
      <c r="O250" s="53"/>
      <c r="P250" s="53">
        <v>1</v>
      </c>
      <c r="Q250" s="10" t="s">
        <v>21</v>
      </c>
      <c r="R250" s="85">
        <v>16.181111099999999</v>
      </c>
      <c r="S250" s="52">
        <v>411</v>
      </c>
      <c r="T250" s="52"/>
      <c r="U250" s="52"/>
      <c r="V250" s="52"/>
    </row>
    <row r="251" spans="1:22" ht="33" customHeight="1" thickBot="1" x14ac:dyDescent="0.4">
      <c r="A251" s="117"/>
      <c r="B251" s="118"/>
      <c r="C251" s="48"/>
      <c r="D251" s="48"/>
      <c r="E251" s="48"/>
      <c r="F251" s="48"/>
      <c r="G251" s="52"/>
      <c r="H251" s="53"/>
      <c r="I251" s="85"/>
      <c r="J251" s="52"/>
      <c r="K251" s="52"/>
      <c r="L251" s="40">
        <f>AVERAGE(L248:L250)</f>
        <v>1.6666666666666667</v>
      </c>
      <c r="M251" s="53"/>
      <c r="N251" s="85"/>
      <c r="O251" s="53"/>
      <c r="P251" s="141">
        <f>AVERAGE(P248:P250)</f>
        <v>1.3333333333333333</v>
      </c>
      <c r="Q251" s="52"/>
      <c r="R251" s="85"/>
      <c r="S251" s="52"/>
      <c r="T251" s="52"/>
      <c r="U251" s="140"/>
      <c r="V251" s="52"/>
    </row>
    <row r="252" spans="1:22" ht="33" customHeight="1" thickBot="1" x14ac:dyDescent="0.4">
      <c r="A252" s="110"/>
      <c r="B252" s="111" t="s">
        <v>285</v>
      </c>
      <c r="C252" s="47" t="s">
        <v>112</v>
      </c>
      <c r="D252" s="47" t="s">
        <v>285</v>
      </c>
      <c r="E252" s="20">
        <v>45731.448865740742</v>
      </c>
      <c r="F252" s="21" t="s">
        <v>286</v>
      </c>
      <c r="G252" s="24" t="s">
        <v>20</v>
      </c>
      <c r="H252" s="25">
        <v>-1.111</v>
      </c>
      <c r="I252" s="80">
        <v>30</v>
      </c>
      <c r="J252" s="24"/>
      <c r="K252" s="24">
        <v>0</v>
      </c>
      <c r="L252" s="24">
        <v>0</v>
      </c>
      <c r="M252" s="25">
        <v>44.44</v>
      </c>
      <c r="N252" s="80">
        <v>112</v>
      </c>
      <c r="O252" s="25"/>
      <c r="P252" s="25">
        <v>2</v>
      </c>
      <c r="Q252" s="24" t="s">
        <v>21</v>
      </c>
      <c r="R252" s="80">
        <v>14.212606099999999</v>
      </c>
      <c r="S252" s="24">
        <v>361</v>
      </c>
      <c r="T252" s="24"/>
      <c r="U252" s="24"/>
      <c r="V252" s="24" t="s">
        <v>287</v>
      </c>
    </row>
    <row r="253" spans="1:22" ht="33" customHeight="1" thickBot="1" x14ac:dyDescent="0.4">
      <c r="A253" s="110"/>
      <c r="B253" s="111"/>
      <c r="C253" s="47" t="s">
        <v>112</v>
      </c>
      <c r="D253" s="47" t="s">
        <v>285</v>
      </c>
      <c r="E253" s="20">
        <v>45855</v>
      </c>
      <c r="F253" s="21" t="s">
        <v>204</v>
      </c>
      <c r="G253" s="24" t="s">
        <v>20</v>
      </c>
      <c r="H253" s="25">
        <f>(I253-32)*1.8</f>
        <v>0</v>
      </c>
      <c r="I253" s="80">
        <v>32</v>
      </c>
      <c r="J253" s="24"/>
      <c r="K253" s="24">
        <v>0</v>
      </c>
      <c r="L253" s="24">
        <v>0</v>
      </c>
      <c r="M253" s="25">
        <f>(N253-32)/1.8</f>
        <v>42.777777777777779</v>
      </c>
      <c r="N253" s="80">
        <v>109</v>
      </c>
      <c r="O253" s="25"/>
      <c r="P253" s="25">
        <v>2</v>
      </c>
      <c r="Q253" s="24" t="s">
        <v>21</v>
      </c>
      <c r="R253" s="80">
        <v>14.212606099999999</v>
      </c>
      <c r="S253" s="24">
        <v>361</v>
      </c>
      <c r="T253" s="24"/>
      <c r="U253" s="24"/>
      <c r="V253" s="24"/>
    </row>
    <row r="254" spans="1:22" ht="33" customHeight="1" thickBot="1" x14ac:dyDescent="0.4">
      <c r="A254" s="110"/>
      <c r="B254" s="111"/>
      <c r="C254" s="47"/>
      <c r="D254" s="47"/>
      <c r="E254" s="20"/>
      <c r="F254" s="21"/>
      <c r="G254" s="24"/>
      <c r="H254" s="25"/>
      <c r="I254" s="80"/>
      <c r="J254" s="24"/>
      <c r="K254" s="24"/>
      <c r="L254" s="40">
        <f>AVERAGE(L252:L253)</f>
        <v>0</v>
      </c>
      <c r="M254" s="25"/>
      <c r="N254" s="80"/>
      <c r="O254" s="25"/>
      <c r="P254" s="41">
        <f>AVERAGE(P252:P253)</f>
        <v>2</v>
      </c>
      <c r="Q254" s="24"/>
      <c r="R254" s="80"/>
      <c r="S254" s="24"/>
      <c r="T254" s="24"/>
      <c r="U254" s="40"/>
      <c r="V254" s="24"/>
    </row>
    <row r="255" spans="1:22" ht="33" customHeight="1" thickBot="1" x14ac:dyDescent="0.4">
      <c r="A255" s="110"/>
      <c r="B255" s="111" t="s">
        <v>841</v>
      </c>
      <c r="C255" s="48" t="s">
        <v>112</v>
      </c>
      <c r="D255" s="48" t="s">
        <v>284</v>
      </c>
      <c r="E255" s="1">
        <v>45835.624444444446</v>
      </c>
      <c r="F255" s="2" t="s">
        <v>63</v>
      </c>
      <c r="G255" s="10" t="s">
        <v>20</v>
      </c>
      <c r="H255" s="14">
        <v>-1.111</v>
      </c>
      <c r="I255" s="81">
        <v>30</v>
      </c>
      <c r="J255" s="8"/>
      <c r="K255" s="8">
        <v>0</v>
      </c>
      <c r="L255" s="8">
        <v>0</v>
      </c>
      <c r="M255" s="16">
        <v>47.772999999999996</v>
      </c>
      <c r="N255" s="81">
        <v>118</v>
      </c>
      <c r="O255" s="16"/>
      <c r="P255" s="16">
        <v>3</v>
      </c>
      <c r="Q255" s="10" t="s">
        <v>21</v>
      </c>
      <c r="R255" s="81">
        <v>3.3464584999999998</v>
      </c>
      <c r="S255" s="8">
        <v>85</v>
      </c>
      <c r="T255" s="8"/>
      <c r="U255" s="8"/>
      <c r="V255" s="8"/>
    </row>
    <row r="256" spans="1:22" ht="33" customHeight="1" thickBot="1" x14ac:dyDescent="0.4">
      <c r="A256" s="110"/>
      <c r="B256" s="111"/>
      <c r="C256" s="48" t="s">
        <v>112</v>
      </c>
      <c r="D256" s="48" t="s">
        <v>284</v>
      </c>
      <c r="E256" s="4">
        <v>45835.624849537038</v>
      </c>
      <c r="F256" s="5" t="s">
        <v>61</v>
      </c>
      <c r="G256" s="10" t="s">
        <v>20</v>
      </c>
      <c r="H256" s="15">
        <v>-6.6660000000000004</v>
      </c>
      <c r="I256" s="83">
        <v>20</v>
      </c>
      <c r="J256" s="9"/>
      <c r="K256" s="9">
        <v>2</v>
      </c>
      <c r="L256" s="9">
        <v>2</v>
      </c>
      <c r="M256" s="17">
        <v>44.44</v>
      </c>
      <c r="N256" s="83">
        <v>112</v>
      </c>
      <c r="O256" s="17"/>
      <c r="P256" s="17">
        <v>3</v>
      </c>
      <c r="Q256" s="10" t="s">
        <v>21</v>
      </c>
      <c r="R256" s="83">
        <v>11.299218699999999</v>
      </c>
      <c r="S256" s="9">
        <v>287</v>
      </c>
      <c r="T256" s="9"/>
      <c r="U256" s="9"/>
      <c r="V256" s="9"/>
    </row>
    <row r="257" spans="1:22" ht="33" customHeight="1" thickBot="1" x14ac:dyDescent="0.4">
      <c r="A257" s="110"/>
      <c r="B257" s="111"/>
      <c r="C257" s="48" t="s">
        <v>112</v>
      </c>
      <c r="D257" s="48" t="s">
        <v>284</v>
      </c>
      <c r="E257" s="1">
        <v>45835.625555555554</v>
      </c>
      <c r="F257" s="2" t="s">
        <v>93</v>
      </c>
      <c r="G257" s="10" t="s">
        <v>20</v>
      </c>
      <c r="H257" s="14">
        <v>1.6665000000000001</v>
      </c>
      <c r="I257" s="81">
        <v>35</v>
      </c>
      <c r="J257" s="8"/>
      <c r="K257" s="8">
        <v>0</v>
      </c>
      <c r="L257" s="8">
        <v>0</v>
      </c>
      <c r="M257" s="16">
        <v>46.106499999999997</v>
      </c>
      <c r="N257" s="81">
        <v>115</v>
      </c>
      <c r="O257" s="16"/>
      <c r="P257" s="16">
        <v>3</v>
      </c>
      <c r="Q257" s="10" t="s">
        <v>21</v>
      </c>
      <c r="R257" s="81">
        <v>11.811029999999999</v>
      </c>
      <c r="S257" s="8">
        <v>300</v>
      </c>
      <c r="T257" s="8"/>
      <c r="U257" s="8"/>
      <c r="V257" s="8"/>
    </row>
    <row r="258" spans="1:22" ht="33" customHeight="1" thickBot="1" x14ac:dyDescent="0.4">
      <c r="A258" s="110"/>
      <c r="B258" s="111"/>
      <c r="C258" s="48"/>
      <c r="D258" s="48"/>
      <c r="E258" s="1"/>
      <c r="F258" s="2"/>
      <c r="G258" s="10"/>
      <c r="H258" s="14"/>
      <c r="I258" s="81"/>
      <c r="J258" s="8"/>
      <c r="K258" s="8"/>
      <c r="L258" s="40">
        <f>AVERAGE(L255:L257)</f>
        <v>0.66666666666666663</v>
      </c>
      <c r="M258" s="16"/>
      <c r="N258" s="81"/>
      <c r="O258" s="16"/>
      <c r="P258" s="41">
        <f>AVERAGE(P255:P257)</f>
        <v>3</v>
      </c>
      <c r="Q258" s="10"/>
      <c r="R258" s="81"/>
      <c r="S258" s="8"/>
      <c r="T258" s="8"/>
      <c r="U258" s="40"/>
      <c r="V258" s="8"/>
    </row>
    <row r="259" spans="1:22" ht="33" customHeight="1" thickBot="1" x14ac:dyDescent="0.4">
      <c r="A259" s="110"/>
      <c r="B259" s="111" t="s">
        <v>842</v>
      </c>
      <c r="C259" s="49" t="s">
        <v>112</v>
      </c>
      <c r="D259" s="49" t="s">
        <v>281</v>
      </c>
      <c r="E259" s="27">
        <v>45835.629317129627</v>
      </c>
      <c r="F259" s="26" t="s">
        <v>282</v>
      </c>
      <c r="G259" s="29" t="s">
        <v>20</v>
      </c>
      <c r="H259" s="30">
        <v>5.5549999999999997</v>
      </c>
      <c r="I259" s="82">
        <v>42</v>
      </c>
      <c r="J259" s="28"/>
      <c r="K259" s="28">
        <v>0</v>
      </c>
      <c r="L259" s="28">
        <v>0</v>
      </c>
      <c r="M259" s="31">
        <v>38.884999999999998</v>
      </c>
      <c r="N259" s="82">
        <v>102</v>
      </c>
      <c r="O259" s="31"/>
      <c r="P259" s="31">
        <v>1</v>
      </c>
      <c r="Q259" s="29" t="s">
        <v>21</v>
      </c>
      <c r="R259" s="82">
        <v>3.3464584999999998</v>
      </c>
      <c r="S259" s="28">
        <v>85</v>
      </c>
      <c r="T259" s="28"/>
      <c r="U259" s="28"/>
      <c r="V259" s="28"/>
    </row>
    <row r="260" spans="1:22" ht="33" customHeight="1" thickBot="1" x14ac:dyDescent="0.4">
      <c r="A260" s="110"/>
      <c r="B260" s="111"/>
      <c r="C260" s="49" t="s">
        <v>112</v>
      </c>
      <c r="D260" s="49" t="s">
        <v>281</v>
      </c>
      <c r="E260" s="27">
        <v>45835.629652777781</v>
      </c>
      <c r="F260" s="26" t="s">
        <v>283</v>
      </c>
      <c r="G260" s="29" t="s">
        <v>20</v>
      </c>
      <c r="H260" s="30">
        <v>0</v>
      </c>
      <c r="I260" s="82">
        <v>32</v>
      </c>
      <c r="J260" s="28"/>
      <c r="K260" s="28">
        <v>0</v>
      </c>
      <c r="L260" s="28">
        <v>0</v>
      </c>
      <c r="M260" s="31">
        <v>48.884</v>
      </c>
      <c r="N260" s="82">
        <v>120</v>
      </c>
      <c r="O260" s="31"/>
      <c r="P260" s="31">
        <v>3</v>
      </c>
      <c r="Q260" s="29" t="s">
        <v>21</v>
      </c>
      <c r="R260" s="82">
        <v>7.2047282999999993</v>
      </c>
      <c r="S260" s="28">
        <v>183</v>
      </c>
      <c r="T260" s="28"/>
      <c r="U260" s="28"/>
      <c r="V260" s="28"/>
    </row>
    <row r="261" spans="1:22" ht="33" customHeight="1" thickBot="1" x14ac:dyDescent="0.4">
      <c r="A261" s="110"/>
      <c r="B261" s="111"/>
      <c r="C261" s="49" t="s">
        <v>112</v>
      </c>
      <c r="D261" s="49" t="s">
        <v>281</v>
      </c>
      <c r="E261" s="27">
        <v>45835.630057870374</v>
      </c>
      <c r="F261" s="26" t="s">
        <v>61</v>
      </c>
      <c r="G261" s="29" t="s">
        <v>20</v>
      </c>
      <c r="H261" s="30">
        <v>-6.6660000000000004</v>
      </c>
      <c r="I261" s="82">
        <v>20</v>
      </c>
      <c r="J261" s="28"/>
      <c r="K261" s="28">
        <v>2</v>
      </c>
      <c r="L261" s="28">
        <v>2</v>
      </c>
      <c r="M261" s="31">
        <v>44.44</v>
      </c>
      <c r="N261" s="82">
        <v>112</v>
      </c>
      <c r="O261" s="31"/>
      <c r="P261" s="31">
        <v>2</v>
      </c>
      <c r="Q261" s="29" t="s">
        <v>21</v>
      </c>
      <c r="R261" s="82">
        <v>11.299218699999999</v>
      </c>
      <c r="S261" s="28">
        <v>287</v>
      </c>
      <c r="T261" s="28"/>
      <c r="U261" s="28"/>
      <c r="V261" s="28"/>
    </row>
    <row r="262" spans="1:22" ht="33" customHeight="1" thickBot="1" x14ac:dyDescent="0.4">
      <c r="A262" s="110"/>
      <c r="B262" s="111"/>
      <c r="C262" s="49"/>
      <c r="D262" s="49"/>
      <c r="E262" s="27"/>
      <c r="F262" s="26"/>
      <c r="G262" s="29"/>
      <c r="H262" s="30"/>
      <c r="I262" s="82"/>
      <c r="J262" s="28"/>
      <c r="K262" s="28"/>
      <c r="L262" s="40">
        <f>AVERAGE(L259:L261)</f>
        <v>0.66666666666666663</v>
      </c>
      <c r="M262" s="31"/>
      <c r="N262" s="82"/>
      <c r="O262" s="31"/>
      <c r="P262" s="41">
        <f>AVERAGE(P259:P261)</f>
        <v>2</v>
      </c>
      <c r="Q262" s="29" t="s">
        <v>21</v>
      </c>
      <c r="R262" s="82"/>
      <c r="S262" s="28"/>
      <c r="T262" s="28"/>
      <c r="U262" s="40"/>
      <c r="V262" s="28"/>
    </row>
    <row r="263" spans="1:22" ht="33" customHeight="1" thickBot="1" x14ac:dyDescent="0.4">
      <c r="A263" s="113"/>
      <c r="B263" s="114" t="s">
        <v>891</v>
      </c>
      <c r="C263" s="48" t="s">
        <v>111</v>
      </c>
      <c r="D263" s="48" t="s">
        <v>190</v>
      </c>
      <c r="E263" s="1">
        <v>45737.539988425924</v>
      </c>
      <c r="F263" s="2" t="s">
        <v>191</v>
      </c>
      <c r="G263" s="8" t="s">
        <v>20</v>
      </c>
      <c r="H263" s="16">
        <v>-8.3324999999999996</v>
      </c>
      <c r="I263" s="81">
        <v>17</v>
      </c>
      <c r="J263" s="8"/>
      <c r="K263" s="8">
        <v>3</v>
      </c>
      <c r="L263" s="8">
        <v>3</v>
      </c>
      <c r="M263" s="16">
        <v>47.217500000000001</v>
      </c>
      <c r="N263" s="81">
        <v>117</v>
      </c>
      <c r="O263" s="16"/>
      <c r="P263" s="16">
        <v>3</v>
      </c>
      <c r="Q263" s="8" t="s">
        <v>27</v>
      </c>
      <c r="R263" s="81">
        <v>11.299218699999999</v>
      </c>
      <c r="S263" s="8">
        <v>287</v>
      </c>
      <c r="T263" s="8"/>
      <c r="U263" s="8"/>
      <c r="V263" s="8" t="s">
        <v>192</v>
      </c>
    </row>
    <row r="264" spans="1:22" ht="33" customHeight="1" thickBot="1" x14ac:dyDescent="0.4">
      <c r="A264" s="113"/>
      <c r="B264" s="114"/>
      <c r="C264" s="48" t="s">
        <v>111</v>
      </c>
      <c r="D264" s="48" t="s">
        <v>190</v>
      </c>
      <c r="E264" s="4">
        <v>45777.675324074073</v>
      </c>
      <c r="F264" s="5" t="s">
        <v>78</v>
      </c>
      <c r="G264" s="11"/>
      <c r="H264" s="15">
        <v>-7.7770000000000001</v>
      </c>
      <c r="I264" s="83">
        <v>18</v>
      </c>
      <c r="J264" s="9"/>
      <c r="K264" s="9">
        <v>2</v>
      </c>
      <c r="L264" s="9">
        <v>2</v>
      </c>
      <c r="M264" s="17">
        <v>44.44</v>
      </c>
      <c r="N264" s="93">
        <v>112</v>
      </c>
      <c r="O264" s="15"/>
      <c r="P264" s="15">
        <v>2</v>
      </c>
      <c r="Q264" s="11" t="s">
        <v>21</v>
      </c>
      <c r="R264" s="93">
        <v>17.716545</v>
      </c>
      <c r="S264" s="11">
        <v>450</v>
      </c>
      <c r="T264" s="11"/>
      <c r="U264" s="11"/>
      <c r="V264" s="9" t="s">
        <v>193</v>
      </c>
    </row>
    <row r="265" spans="1:22" ht="33" customHeight="1" thickBot="1" x14ac:dyDescent="0.4">
      <c r="A265" s="113"/>
      <c r="B265" s="114"/>
      <c r="C265" s="48"/>
      <c r="D265" s="48"/>
      <c r="E265" s="4"/>
      <c r="F265" s="5"/>
      <c r="G265" s="11"/>
      <c r="H265" s="15"/>
      <c r="I265" s="83"/>
      <c r="J265" s="9"/>
      <c r="K265" s="9"/>
      <c r="L265" s="40">
        <f>AVERAGE(L263:L264)</f>
        <v>2.5</v>
      </c>
      <c r="M265" s="17"/>
      <c r="N265" s="93"/>
      <c r="O265" s="15"/>
      <c r="P265" s="138">
        <f>AVERAGE(P263:P264)</f>
        <v>2.5</v>
      </c>
      <c r="Q265" s="11"/>
      <c r="R265" s="93"/>
      <c r="S265" s="11"/>
      <c r="T265" s="11"/>
      <c r="U265" s="139"/>
      <c r="V265" s="9"/>
    </row>
    <row r="266" spans="1:22" ht="33" customHeight="1" thickBot="1" x14ac:dyDescent="0.4">
      <c r="A266" s="103"/>
      <c r="B266" s="104" t="s">
        <v>817</v>
      </c>
      <c r="C266" s="47" t="s">
        <v>297</v>
      </c>
      <c r="D266" s="47" t="s">
        <v>397</v>
      </c>
      <c r="E266" s="20">
        <v>45835.445150462961</v>
      </c>
      <c r="F266" s="21" t="s">
        <v>398</v>
      </c>
      <c r="G266" s="24" t="s">
        <v>20</v>
      </c>
      <c r="H266" s="23">
        <v>-5.5549999999999997</v>
      </c>
      <c r="I266" s="80">
        <v>22</v>
      </c>
      <c r="J266" s="24"/>
      <c r="K266" s="24">
        <v>1</v>
      </c>
      <c r="L266" s="24">
        <v>1</v>
      </c>
      <c r="M266" s="25">
        <v>47.3</v>
      </c>
      <c r="N266" s="80">
        <v>117.14</v>
      </c>
      <c r="O266" s="25"/>
      <c r="P266" s="25">
        <v>3</v>
      </c>
      <c r="Q266" s="22" t="s">
        <v>21</v>
      </c>
      <c r="R266" s="80">
        <v>12.913392799999999</v>
      </c>
      <c r="S266" s="24">
        <v>328</v>
      </c>
      <c r="T266" s="24"/>
      <c r="U266" s="24"/>
      <c r="V266" s="24"/>
    </row>
    <row r="267" spans="1:22" ht="33" customHeight="1" thickBot="1" x14ac:dyDescent="0.4">
      <c r="A267" s="103"/>
      <c r="B267" s="104"/>
      <c r="C267" s="47" t="s">
        <v>297</v>
      </c>
      <c r="D267" s="47" t="s">
        <v>397</v>
      </c>
      <c r="E267" s="20">
        <v>45835.445798611108</v>
      </c>
      <c r="F267" s="21" t="s">
        <v>399</v>
      </c>
      <c r="G267" s="24" t="s">
        <v>20</v>
      </c>
      <c r="H267" s="23">
        <v>-8.3324999999999996</v>
      </c>
      <c r="I267" s="80">
        <v>17</v>
      </c>
      <c r="J267" s="24"/>
      <c r="K267" s="24">
        <v>3</v>
      </c>
      <c r="L267" s="24">
        <v>3</v>
      </c>
      <c r="M267" s="25">
        <v>44</v>
      </c>
      <c r="N267" s="80">
        <v>111.2</v>
      </c>
      <c r="O267" s="25"/>
      <c r="P267" s="25">
        <v>2</v>
      </c>
      <c r="Q267" s="22" t="s">
        <v>21</v>
      </c>
      <c r="R267" s="80">
        <v>23.6614301</v>
      </c>
      <c r="S267" s="24">
        <v>601</v>
      </c>
      <c r="T267" s="24"/>
      <c r="U267" s="24"/>
      <c r="V267" s="24"/>
    </row>
    <row r="268" spans="1:22" ht="33" customHeight="1" thickBot="1" x14ac:dyDescent="0.4">
      <c r="A268" s="103"/>
      <c r="B268" s="104"/>
      <c r="C268" s="47" t="s">
        <v>297</v>
      </c>
      <c r="D268" s="47" t="s">
        <v>397</v>
      </c>
      <c r="E268" s="20">
        <v>45835.444513888891</v>
      </c>
      <c r="F268" s="21" t="s">
        <v>2</v>
      </c>
      <c r="G268" s="24" t="s">
        <v>20</v>
      </c>
      <c r="H268" s="23">
        <v>-5.5549999999999997</v>
      </c>
      <c r="I268" s="80">
        <v>22</v>
      </c>
      <c r="J268" s="24"/>
      <c r="K268" s="24">
        <v>1</v>
      </c>
      <c r="L268" s="24">
        <v>1</v>
      </c>
      <c r="M268" s="25">
        <v>37.774000000000001</v>
      </c>
      <c r="N268" s="80">
        <v>100</v>
      </c>
      <c r="O268" s="25"/>
      <c r="P268" s="25">
        <v>1</v>
      </c>
      <c r="Q268" s="22" t="s">
        <v>21</v>
      </c>
      <c r="R268" s="80">
        <v>32.913403599999995</v>
      </c>
      <c r="S268" s="24">
        <v>836</v>
      </c>
      <c r="T268" s="24"/>
      <c r="U268" s="24"/>
      <c r="V268" s="24"/>
    </row>
    <row r="269" spans="1:22" ht="33" customHeight="1" thickBot="1" x14ac:dyDescent="0.4">
      <c r="A269" s="103"/>
      <c r="B269" s="104"/>
      <c r="C269" s="47"/>
      <c r="D269" s="47"/>
      <c r="E269" s="20"/>
      <c r="F269" s="21"/>
      <c r="G269" s="22"/>
      <c r="H269" s="23"/>
      <c r="I269" s="80"/>
      <c r="J269" s="24"/>
      <c r="K269" s="24"/>
      <c r="L269" s="40">
        <f>AVERAGE(L266:L268)</f>
        <v>1.6666666666666667</v>
      </c>
      <c r="M269" s="25"/>
      <c r="N269" s="80"/>
      <c r="O269" s="25"/>
      <c r="P269" s="41">
        <f>AVERAGE(P266:P268)</f>
        <v>2</v>
      </c>
      <c r="Q269" s="22"/>
      <c r="R269" s="80"/>
      <c r="S269" s="24"/>
      <c r="T269" s="24"/>
      <c r="U269" s="40"/>
      <c r="V269" s="24"/>
    </row>
    <row r="270" spans="1:22" ht="33" customHeight="1" thickBot="1" x14ac:dyDescent="0.4">
      <c r="A270" s="106"/>
      <c r="B270" s="107" t="s">
        <v>350</v>
      </c>
      <c r="C270" s="48" t="s">
        <v>318</v>
      </c>
      <c r="D270" s="48" t="s">
        <v>350</v>
      </c>
      <c r="E270" s="4">
        <v>45789.643159722225</v>
      </c>
      <c r="F270" s="5" t="s">
        <v>354</v>
      </c>
      <c r="G270" s="9" t="s">
        <v>20</v>
      </c>
      <c r="H270" s="17">
        <v>-11.11</v>
      </c>
      <c r="I270" s="83">
        <v>12</v>
      </c>
      <c r="J270" s="9"/>
      <c r="K270" s="9">
        <v>3</v>
      </c>
      <c r="L270" s="9">
        <v>3</v>
      </c>
      <c r="M270" s="17">
        <v>38.884999999999998</v>
      </c>
      <c r="N270" s="83">
        <v>102</v>
      </c>
      <c r="O270" s="17"/>
      <c r="P270" s="17">
        <v>1</v>
      </c>
      <c r="Q270" s="9" t="s">
        <v>27</v>
      </c>
      <c r="R270" s="83">
        <v>16.2992214</v>
      </c>
      <c r="S270" s="9">
        <v>414</v>
      </c>
      <c r="T270" s="9"/>
      <c r="U270" s="9"/>
      <c r="V270" s="9"/>
    </row>
    <row r="271" spans="1:22" ht="33" customHeight="1" thickBot="1" x14ac:dyDescent="0.4">
      <c r="A271" s="106"/>
      <c r="B271" s="107"/>
      <c r="C271" s="48" t="s">
        <v>318</v>
      </c>
      <c r="D271" s="48" t="s">
        <v>350</v>
      </c>
      <c r="E271" s="1">
        <v>45789.642025462963</v>
      </c>
      <c r="F271" s="2" t="s">
        <v>353</v>
      </c>
      <c r="G271" s="8" t="s">
        <v>20</v>
      </c>
      <c r="H271" s="16">
        <v>-9.4435000000000002</v>
      </c>
      <c r="I271" s="81">
        <v>15</v>
      </c>
      <c r="J271" s="8"/>
      <c r="K271" s="8">
        <v>3</v>
      </c>
      <c r="L271" s="8">
        <v>3</v>
      </c>
      <c r="M271" s="16">
        <v>34.996499999999997</v>
      </c>
      <c r="N271" s="81">
        <v>95</v>
      </c>
      <c r="O271" s="16"/>
      <c r="P271" s="16">
        <v>0</v>
      </c>
      <c r="Q271" s="8" t="s">
        <v>21</v>
      </c>
      <c r="R271" s="81">
        <v>26.338596899999999</v>
      </c>
      <c r="S271" s="8">
        <v>669</v>
      </c>
      <c r="T271" s="8"/>
      <c r="U271" s="8"/>
      <c r="V271" s="8"/>
    </row>
    <row r="272" spans="1:22" ht="33" customHeight="1" thickBot="1" x14ac:dyDescent="0.4">
      <c r="A272" s="106"/>
      <c r="B272" s="107"/>
      <c r="C272" s="48" t="s">
        <v>318</v>
      </c>
      <c r="D272" s="48" t="s">
        <v>350</v>
      </c>
      <c r="E272" s="1">
        <v>45789.640231481484</v>
      </c>
      <c r="F272" s="2" t="s">
        <v>351</v>
      </c>
      <c r="G272" s="8" t="s">
        <v>20</v>
      </c>
      <c r="H272" s="16">
        <v>-3.8885000000000001</v>
      </c>
      <c r="I272" s="81">
        <v>25</v>
      </c>
      <c r="J272" s="8"/>
      <c r="K272" s="8">
        <v>1</v>
      </c>
      <c r="L272" s="8">
        <v>1</v>
      </c>
      <c r="M272" s="16">
        <v>40.551499999999997</v>
      </c>
      <c r="N272" s="81">
        <v>105</v>
      </c>
      <c r="O272" s="16"/>
      <c r="P272" s="16">
        <v>1</v>
      </c>
      <c r="Q272" s="8" t="s">
        <v>21</v>
      </c>
      <c r="R272" s="81">
        <v>31.614190299999997</v>
      </c>
      <c r="S272" s="8">
        <v>803</v>
      </c>
      <c r="T272" s="8"/>
      <c r="U272" s="8"/>
      <c r="V272" s="8"/>
    </row>
    <row r="273" spans="1:22" ht="33" customHeight="1" thickBot="1" x14ac:dyDescent="0.4">
      <c r="A273" s="106"/>
      <c r="B273" s="107"/>
      <c r="C273" s="48" t="s">
        <v>318</v>
      </c>
      <c r="D273" s="48" t="s">
        <v>350</v>
      </c>
      <c r="E273" s="4">
        <v>45789.641053240739</v>
      </c>
      <c r="F273" s="5" t="s">
        <v>352</v>
      </c>
      <c r="G273" s="9" t="s">
        <v>20</v>
      </c>
      <c r="H273" s="17">
        <v>-5.5549999999999997</v>
      </c>
      <c r="I273" s="83">
        <v>22</v>
      </c>
      <c r="J273" s="9"/>
      <c r="K273" s="9">
        <v>1</v>
      </c>
      <c r="L273" s="9">
        <v>1</v>
      </c>
      <c r="M273" s="17">
        <v>38.884999999999998</v>
      </c>
      <c r="N273" s="83">
        <v>102</v>
      </c>
      <c r="O273" s="17"/>
      <c r="P273" s="17">
        <v>1</v>
      </c>
      <c r="Q273" s="9" t="s">
        <v>21</v>
      </c>
      <c r="R273" s="83">
        <v>34.133876700000002</v>
      </c>
      <c r="S273" s="9">
        <v>867</v>
      </c>
      <c r="T273" s="9"/>
      <c r="U273" s="9"/>
      <c r="V273" s="9"/>
    </row>
    <row r="274" spans="1:22" ht="33" customHeight="1" thickBot="1" x14ac:dyDescent="0.4">
      <c r="A274" s="106"/>
      <c r="B274" s="107"/>
      <c r="C274" s="48"/>
      <c r="D274" s="48"/>
      <c r="E274" s="4"/>
      <c r="F274" s="5"/>
      <c r="G274" s="9"/>
      <c r="H274" s="17"/>
      <c r="I274" s="83"/>
      <c r="J274" s="9"/>
      <c r="K274" s="9"/>
      <c r="L274" s="40">
        <f>AVERAGE(L270:L273)</f>
        <v>2</v>
      </c>
      <c r="M274" s="17"/>
      <c r="N274" s="83"/>
      <c r="O274" s="17"/>
      <c r="P274" s="41">
        <f>AVERAGE(P270:P273)</f>
        <v>0.75</v>
      </c>
      <c r="Q274" s="9"/>
      <c r="R274" s="83"/>
      <c r="S274" s="9"/>
      <c r="T274" s="9"/>
      <c r="U274" s="40"/>
      <c r="V274" s="9"/>
    </row>
    <row r="275" spans="1:22" ht="33" customHeight="1" thickBot="1" x14ac:dyDescent="0.4">
      <c r="A275" s="117" t="s">
        <v>762</v>
      </c>
      <c r="B275" s="118" t="s">
        <v>893</v>
      </c>
      <c r="C275" s="49" t="s">
        <v>111</v>
      </c>
      <c r="D275" s="49" t="s">
        <v>50</v>
      </c>
      <c r="E275" s="27">
        <v>45843.736793981479</v>
      </c>
      <c r="F275" s="26" t="s">
        <v>3</v>
      </c>
      <c r="G275" s="29" t="s">
        <v>20</v>
      </c>
      <c r="H275" s="30">
        <v>-3.8885000000000001</v>
      </c>
      <c r="I275" s="82">
        <v>25</v>
      </c>
      <c r="J275" s="28"/>
      <c r="K275" s="28">
        <v>1</v>
      </c>
      <c r="L275" s="28">
        <v>1</v>
      </c>
      <c r="M275" s="31">
        <v>40.551499999999997</v>
      </c>
      <c r="N275" s="82">
        <v>105</v>
      </c>
      <c r="O275" s="31"/>
      <c r="P275" s="31">
        <v>1</v>
      </c>
      <c r="Q275" s="29" t="s">
        <v>21</v>
      </c>
      <c r="R275" s="82">
        <v>11.7716599</v>
      </c>
      <c r="S275" s="28">
        <v>299</v>
      </c>
      <c r="T275" s="28"/>
      <c r="U275" s="28"/>
      <c r="V275" s="28"/>
    </row>
    <row r="276" spans="1:22" ht="33" customHeight="1" thickBot="1" x14ac:dyDescent="0.4">
      <c r="A276" s="117"/>
      <c r="B276" s="118"/>
      <c r="C276" s="49" t="s">
        <v>111</v>
      </c>
      <c r="D276" s="49" t="s">
        <v>50</v>
      </c>
      <c r="E276" s="27">
        <v>45843.737175925926</v>
      </c>
      <c r="F276" s="26" t="s">
        <v>4</v>
      </c>
      <c r="G276" s="29" t="s">
        <v>20</v>
      </c>
      <c r="H276" s="30">
        <v>-3.8885000000000001</v>
      </c>
      <c r="I276" s="82">
        <v>25</v>
      </c>
      <c r="J276" s="28"/>
      <c r="K276" s="28">
        <v>1</v>
      </c>
      <c r="L276" s="28">
        <v>1</v>
      </c>
      <c r="M276" s="31">
        <v>40.551499999999997</v>
      </c>
      <c r="N276" s="82">
        <v>105</v>
      </c>
      <c r="O276" s="31"/>
      <c r="P276" s="31">
        <v>1</v>
      </c>
      <c r="Q276" s="29" t="s">
        <v>21</v>
      </c>
      <c r="R276" s="82">
        <v>16.181111099999999</v>
      </c>
      <c r="S276" s="28">
        <v>411</v>
      </c>
      <c r="T276" s="28"/>
      <c r="U276" s="28"/>
      <c r="V276" s="28"/>
    </row>
    <row r="277" spans="1:22" ht="33" customHeight="1" thickBot="1" x14ac:dyDescent="0.4">
      <c r="A277" s="117"/>
      <c r="B277" s="118"/>
      <c r="C277" s="49" t="s">
        <v>111</v>
      </c>
      <c r="D277" s="49" t="s">
        <v>50</v>
      </c>
      <c r="E277" s="27">
        <v>45843.736296296294</v>
      </c>
      <c r="F277" s="26" t="s">
        <v>2</v>
      </c>
      <c r="G277" s="29" t="s">
        <v>20</v>
      </c>
      <c r="H277" s="30">
        <v>-5.5549999999999997</v>
      </c>
      <c r="I277" s="82">
        <v>22</v>
      </c>
      <c r="J277" s="28"/>
      <c r="K277" s="28">
        <v>1</v>
      </c>
      <c r="L277" s="28">
        <v>1</v>
      </c>
      <c r="M277" s="31">
        <v>37.774000000000001</v>
      </c>
      <c r="N277" s="82">
        <v>100</v>
      </c>
      <c r="O277" s="31"/>
      <c r="P277" s="31">
        <v>1</v>
      </c>
      <c r="Q277" s="29" t="s">
        <v>21</v>
      </c>
      <c r="R277" s="82">
        <v>32.913403599999995</v>
      </c>
      <c r="S277" s="28">
        <v>836</v>
      </c>
      <c r="T277" s="28"/>
      <c r="U277" s="28"/>
      <c r="V277" s="28"/>
    </row>
    <row r="278" spans="1:22" ht="33" customHeight="1" thickBot="1" x14ac:dyDescent="0.4">
      <c r="A278" s="117"/>
      <c r="B278" s="118"/>
      <c r="C278" s="49" t="s">
        <v>111</v>
      </c>
      <c r="D278" s="49" t="s">
        <v>50</v>
      </c>
      <c r="E278" s="27">
        <v>45843.736030092594</v>
      </c>
      <c r="F278" s="26" t="s">
        <v>28</v>
      </c>
      <c r="G278" s="29" t="s">
        <v>20</v>
      </c>
      <c r="H278" s="30">
        <v>0</v>
      </c>
      <c r="I278" s="82">
        <v>32</v>
      </c>
      <c r="J278" s="28"/>
      <c r="K278" s="28">
        <v>0</v>
      </c>
      <c r="L278" s="28">
        <v>0</v>
      </c>
      <c r="M278" s="31">
        <v>38.884999999999998</v>
      </c>
      <c r="N278" s="82">
        <v>102</v>
      </c>
      <c r="O278" s="31"/>
      <c r="P278" s="31">
        <v>1</v>
      </c>
      <c r="Q278" s="29" t="s">
        <v>21</v>
      </c>
      <c r="R278" s="82">
        <v>40.787423599999997</v>
      </c>
      <c r="S278" s="28">
        <v>1036</v>
      </c>
      <c r="T278" s="28"/>
      <c r="U278" s="28"/>
      <c r="V278" s="28"/>
    </row>
    <row r="279" spans="1:22" ht="33" customHeight="1" thickBot="1" x14ac:dyDescent="0.4">
      <c r="A279" s="117"/>
      <c r="B279" s="118"/>
      <c r="C279" s="49" t="s">
        <v>111</v>
      </c>
      <c r="D279" s="49" t="s">
        <v>50</v>
      </c>
      <c r="E279" s="27">
        <v>45843.735462962963</v>
      </c>
      <c r="F279" s="26" t="s">
        <v>51</v>
      </c>
      <c r="G279" s="29" t="s">
        <v>20</v>
      </c>
      <c r="H279" s="30">
        <v>-1.111</v>
      </c>
      <c r="I279" s="82">
        <v>30</v>
      </c>
      <c r="J279" s="28"/>
      <c r="K279" s="28">
        <v>0</v>
      </c>
      <c r="L279" s="28">
        <v>0</v>
      </c>
      <c r="M279" s="31">
        <v>40.551499999999997</v>
      </c>
      <c r="N279" s="82">
        <v>105</v>
      </c>
      <c r="O279" s="31"/>
      <c r="P279" s="31">
        <v>1</v>
      </c>
      <c r="Q279" s="29" t="s">
        <v>21</v>
      </c>
      <c r="R279" s="82">
        <v>51.7323114</v>
      </c>
      <c r="S279" s="28">
        <v>1314</v>
      </c>
      <c r="T279" s="28"/>
      <c r="U279" s="28"/>
      <c r="V279" s="28"/>
    </row>
    <row r="280" spans="1:22" ht="33" customHeight="1" thickBot="1" x14ac:dyDescent="0.4">
      <c r="A280" s="117"/>
      <c r="B280" s="118"/>
      <c r="C280" s="49"/>
      <c r="D280" s="49"/>
      <c r="E280" s="27"/>
      <c r="F280" s="26"/>
      <c r="G280" s="29"/>
      <c r="H280" s="30"/>
      <c r="I280" s="82"/>
      <c r="J280" s="28"/>
      <c r="K280" s="28"/>
      <c r="L280" s="40">
        <f>AVERAGE(L275:L279)</f>
        <v>0.6</v>
      </c>
      <c r="M280" s="31"/>
      <c r="N280" s="82"/>
      <c r="O280" s="31"/>
      <c r="P280" s="41">
        <f>AVERAGE(P275:P279)</f>
        <v>1</v>
      </c>
      <c r="Q280" s="29"/>
      <c r="R280" s="82"/>
      <c r="S280" s="28"/>
      <c r="T280" s="28"/>
      <c r="U280" s="40"/>
      <c r="V280" s="28"/>
    </row>
    <row r="281" spans="1:22" ht="33" customHeight="1" thickBot="1" x14ac:dyDescent="0.4">
      <c r="A281" s="110"/>
      <c r="B281" s="111" t="s">
        <v>278</v>
      </c>
      <c r="C281" s="48" t="s">
        <v>112</v>
      </c>
      <c r="D281" s="48" t="s">
        <v>278</v>
      </c>
      <c r="E281" s="1">
        <v>45731.52375</v>
      </c>
      <c r="F281" s="2" t="s">
        <v>279</v>
      </c>
      <c r="G281" s="8" t="s">
        <v>20</v>
      </c>
      <c r="H281" s="16">
        <v>-5.5549999999999997</v>
      </c>
      <c r="I281" s="81">
        <v>22</v>
      </c>
      <c r="J281" s="8"/>
      <c r="K281" s="8">
        <v>1</v>
      </c>
      <c r="L281" s="8">
        <v>1</v>
      </c>
      <c r="M281" s="16">
        <v>44.44</v>
      </c>
      <c r="N281" s="81">
        <v>112</v>
      </c>
      <c r="O281" s="16"/>
      <c r="P281" s="16">
        <v>2</v>
      </c>
      <c r="Q281" s="8" t="s">
        <v>21</v>
      </c>
      <c r="R281" s="81">
        <v>8.661422</v>
      </c>
      <c r="S281" s="8">
        <v>220</v>
      </c>
      <c r="T281" s="8"/>
      <c r="U281" s="8"/>
      <c r="V281" s="8" t="s">
        <v>280</v>
      </c>
    </row>
    <row r="282" spans="1:22" ht="33" customHeight="1" thickBot="1" x14ac:dyDescent="0.4">
      <c r="A282" s="110"/>
      <c r="B282" s="111"/>
      <c r="C282" s="48" t="s">
        <v>112</v>
      </c>
      <c r="D282" s="48" t="s">
        <v>278</v>
      </c>
      <c r="E282" s="71">
        <v>45855</v>
      </c>
      <c r="F282" s="72" t="s">
        <v>729</v>
      </c>
      <c r="G282" s="8" t="s">
        <v>20</v>
      </c>
      <c r="H282" s="16">
        <v>-1.111</v>
      </c>
      <c r="I282" s="81">
        <v>30</v>
      </c>
      <c r="J282" s="8"/>
      <c r="K282" s="8">
        <v>0</v>
      </c>
      <c r="L282" s="8">
        <v>0</v>
      </c>
      <c r="M282" s="16">
        <v>43.329000000000001</v>
      </c>
      <c r="N282" s="81">
        <v>110</v>
      </c>
      <c r="O282" s="16"/>
      <c r="P282" s="16">
        <v>2</v>
      </c>
      <c r="Q282" s="8" t="s">
        <v>21</v>
      </c>
      <c r="R282" s="81">
        <v>14.212606099999999</v>
      </c>
      <c r="S282" s="8">
        <v>361</v>
      </c>
      <c r="T282" s="8"/>
      <c r="U282" s="8"/>
      <c r="V282" s="8"/>
    </row>
    <row r="283" spans="1:22" ht="33" customHeight="1" thickBot="1" x14ac:dyDescent="0.4">
      <c r="A283" s="110"/>
      <c r="B283" s="111"/>
      <c r="C283" s="48" t="s">
        <v>112</v>
      </c>
      <c r="D283" s="48" t="s">
        <v>278</v>
      </c>
      <c r="E283" s="71">
        <v>45855</v>
      </c>
      <c r="F283" s="72" t="s">
        <v>730</v>
      </c>
      <c r="G283" s="8" t="s">
        <v>20</v>
      </c>
      <c r="H283" s="16">
        <f>(I283-32)/1.8</f>
        <v>-2.2222222222222223</v>
      </c>
      <c r="I283" s="81">
        <v>28</v>
      </c>
      <c r="J283" s="8"/>
      <c r="K283" s="8">
        <v>0</v>
      </c>
      <c r="L283" s="8">
        <v>0</v>
      </c>
      <c r="M283" s="16">
        <f>(N283-32)/1.8</f>
        <v>44.444444444444443</v>
      </c>
      <c r="N283" s="81">
        <v>112</v>
      </c>
      <c r="O283" s="16"/>
      <c r="P283" s="16">
        <v>2</v>
      </c>
      <c r="Q283" s="8" t="s">
        <v>21</v>
      </c>
      <c r="R283" s="81">
        <f>S283/25.4</f>
        <v>20.433070866141733</v>
      </c>
      <c r="S283" s="8">
        <v>519</v>
      </c>
      <c r="T283" s="8"/>
      <c r="U283" s="8"/>
      <c r="V283" s="8"/>
    </row>
    <row r="284" spans="1:22" ht="33" customHeight="1" thickBot="1" x14ac:dyDescent="0.4">
      <c r="A284" s="110"/>
      <c r="B284" s="111"/>
      <c r="C284" s="48"/>
      <c r="D284" s="48"/>
      <c r="E284" s="1"/>
      <c r="F284" s="2"/>
      <c r="G284" s="8"/>
      <c r="H284" s="16"/>
      <c r="I284" s="81"/>
      <c r="J284" s="8"/>
      <c r="K284" s="8"/>
      <c r="L284" s="40">
        <f>AVERAGE(L281:L283)</f>
        <v>0.33333333333333331</v>
      </c>
      <c r="M284" s="16"/>
      <c r="N284" s="81"/>
      <c r="O284" s="16"/>
      <c r="P284" s="41">
        <f>AVERAGE(P281:P283)</f>
        <v>2</v>
      </c>
      <c r="Q284" s="8"/>
      <c r="R284" s="81"/>
      <c r="S284" s="8"/>
      <c r="T284" s="8"/>
      <c r="U284" s="40"/>
      <c r="V284" s="8"/>
    </row>
    <row r="285" spans="1:22" ht="33" customHeight="1" thickBot="1" x14ac:dyDescent="0.4">
      <c r="A285" s="117" t="s">
        <v>762</v>
      </c>
      <c r="B285" s="118" t="s">
        <v>894</v>
      </c>
      <c r="C285" s="47" t="s">
        <v>111</v>
      </c>
      <c r="D285" s="47" t="s">
        <v>45</v>
      </c>
      <c r="E285" s="20">
        <v>45843.739907407406</v>
      </c>
      <c r="F285" s="21" t="s">
        <v>48</v>
      </c>
      <c r="G285" s="24" t="s">
        <v>20</v>
      </c>
      <c r="H285" s="23">
        <v>-6.6660000000000004</v>
      </c>
      <c r="I285" s="80">
        <v>20</v>
      </c>
      <c r="J285" s="24"/>
      <c r="K285" s="24">
        <v>2</v>
      </c>
      <c r="L285" s="24">
        <v>2</v>
      </c>
      <c r="M285" s="25">
        <v>42.217999999999996</v>
      </c>
      <c r="N285" s="80">
        <v>108</v>
      </c>
      <c r="O285" s="25"/>
      <c r="P285" s="25">
        <v>2</v>
      </c>
      <c r="Q285" s="22" t="s">
        <v>21</v>
      </c>
      <c r="R285" s="80">
        <v>32.913403599999995</v>
      </c>
      <c r="S285" s="24">
        <v>836</v>
      </c>
      <c r="T285" s="24"/>
      <c r="U285" s="24"/>
      <c r="V285" s="24"/>
    </row>
    <row r="286" spans="1:22" ht="33" customHeight="1" thickBot="1" x14ac:dyDescent="0.4">
      <c r="A286" s="117"/>
      <c r="B286" s="118"/>
      <c r="C286" s="47" t="s">
        <v>111</v>
      </c>
      <c r="D286" s="47" t="s">
        <v>45</v>
      </c>
      <c r="E286" s="20">
        <v>45843.738206018519</v>
      </c>
      <c r="F286" s="21" t="s">
        <v>46</v>
      </c>
      <c r="G286" s="24" t="s">
        <v>20</v>
      </c>
      <c r="H286" s="23">
        <v>-6.6660000000000004</v>
      </c>
      <c r="I286" s="80">
        <v>20</v>
      </c>
      <c r="J286" s="24"/>
      <c r="K286" s="24">
        <v>2</v>
      </c>
      <c r="L286" s="24">
        <v>2</v>
      </c>
      <c r="M286" s="25">
        <v>40.551499999999997</v>
      </c>
      <c r="N286" s="80">
        <v>105</v>
      </c>
      <c r="O286" s="25"/>
      <c r="P286" s="25">
        <v>2</v>
      </c>
      <c r="Q286" s="22" t="s">
        <v>21</v>
      </c>
      <c r="R286" s="80">
        <v>35.196869399999997</v>
      </c>
      <c r="S286" s="24">
        <v>894</v>
      </c>
      <c r="T286" s="24"/>
      <c r="U286" s="24"/>
      <c r="V286" s="24"/>
    </row>
    <row r="287" spans="1:22" ht="33" customHeight="1" thickBot="1" x14ac:dyDescent="0.4">
      <c r="A287" s="117"/>
      <c r="B287" s="118"/>
      <c r="C287" s="47" t="s">
        <v>111</v>
      </c>
      <c r="D287" s="47" t="s">
        <v>45</v>
      </c>
      <c r="E287" s="20">
        <v>45843.740289351852</v>
      </c>
      <c r="F287" s="21" t="s">
        <v>49</v>
      </c>
      <c r="G287" s="24" t="s">
        <v>20</v>
      </c>
      <c r="H287" s="23">
        <v>-5.5549999999999997</v>
      </c>
      <c r="I287" s="80">
        <v>22</v>
      </c>
      <c r="J287" s="24"/>
      <c r="K287" s="24">
        <v>1</v>
      </c>
      <c r="L287" s="24">
        <v>1</v>
      </c>
      <c r="M287" s="25">
        <v>38.884999999999998</v>
      </c>
      <c r="N287" s="80">
        <v>102</v>
      </c>
      <c r="O287" s="25"/>
      <c r="P287" s="25">
        <v>1</v>
      </c>
      <c r="Q287" s="22" t="s">
        <v>21</v>
      </c>
      <c r="R287" s="80">
        <v>38.267737199999999</v>
      </c>
      <c r="S287" s="24">
        <v>972</v>
      </c>
      <c r="T287" s="24"/>
      <c r="U287" s="24"/>
      <c r="V287" s="24"/>
    </row>
    <row r="288" spans="1:22" ht="33" customHeight="1" thickBot="1" x14ac:dyDescent="0.4">
      <c r="A288" s="117"/>
      <c r="B288" s="118"/>
      <c r="C288" s="47" t="s">
        <v>111</v>
      </c>
      <c r="D288" s="47" t="s">
        <v>45</v>
      </c>
      <c r="E288" s="20">
        <v>45843.739085648151</v>
      </c>
      <c r="F288" s="21" t="s">
        <v>47</v>
      </c>
      <c r="G288" s="24" t="s">
        <v>20</v>
      </c>
      <c r="H288" s="23">
        <v>-3.8885000000000001</v>
      </c>
      <c r="I288" s="80">
        <v>25</v>
      </c>
      <c r="J288" s="24"/>
      <c r="K288" s="24">
        <v>1</v>
      </c>
      <c r="L288" s="24">
        <v>1</v>
      </c>
      <c r="M288" s="25">
        <v>43.329000000000001</v>
      </c>
      <c r="N288" s="80">
        <v>110</v>
      </c>
      <c r="O288" s="25"/>
      <c r="P288" s="25">
        <v>2</v>
      </c>
      <c r="Q288" s="22" t="s">
        <v>21</v>
      </c>
      <c r="R288" s="80">
        <v>44.2126223</v>
      </c>
      <c r="S288" s="24">
        <v>1123</v>
      </c>
      <c r="T288" s="24"/>
      <c r="U288" s="24"/>
      <c r="V288" s="24"/>
    </row>
    <row r="289" spans="1:22" ht="33" customHeight="1" thickBot="1" x14ac:dyDescent="0.4">
      <c r="A289" s="117"/>
      <c r="B289" s="118"/>
      <c r="C289" s="47" t="s">
        <v>111</v>
      </c>
      <c r="D289" s="47" t="s">
        <v>45</v>
      </c>
      <c r="E289" s="20">
        <v>45843.738599537035</v>
      </c>
      <c r="F289" s="21" t="s">
        <v>15</v>
      </c>
      <c r="G289" s="24" t="s">
        <v>20</v>
      </c>
      <c r="H289" s="23">
        <v>-2.222</v>
      </c>
      <c r="I289" s="80">
        <v>28</v>
      </c>
      <c r="J289" s="24"/>
      <c r="K289" s="24">
        <v>0</v>
      </c>
      <c r="L289" s="24">
        <v>0</v>
      </c>
      <c r="M289" s="25">
        <v>34.996499999999997</v>
      </c>
      <c r="N289" s="80">
        <v>95</v>
      </c>
      <c r="O289" s="25"/>
      <c r="P289" s="25">
        <v>0</v>
      </c>
      <c r="Q289" s="22" t="s">
        <v>21</v>
      </c>
      <c r="R289" s="80">
        <v>47.7559313</v>
      </c>
      <c r="S289" s="24">
        <v>1213</v>
      </c>
      <c r="T289" s="24"/>
      <c r="U289" s="24"/>
      <c r="V289" s="24"/>
    </row>
    <row r="290" spans="1:22" ht="33" customHeight="1" thickBot="1" x14ac:dyDescent="0.4">
      <c r="A290" s="117"/>
      <c r="B290" s="118"/>
      <c r="C290" s="47"/>
      <c r="D290" s="47"/>
      <c r="E290" s="20"/>
      <c r="F290" s="21"/>
      <c r="G290" s="22"/>
      <c r="H290" s="23"/>
      <c r="I290" s="80"/>
      <c r="J290" s="24"/>
      <c r="K290" s="24"/>
      <c r="L290" s="40">
        <f>AVERAGE(L285:L289)</f>
        <v>1.2</v>
      </c>
      <c r="M290" s="25"/>
      <c r="N290" s="80"/>
      <c r="O290" s="25"/>
      <c r="P290" s="41">
        <f>AVERAGE(P285:P289)</f>
        <v>1.4</v>
      </c>
      <c r="Q290" s="22"/>
      <c r="R290" s="80"/>
      <c r="S290" s="24"/>
      <c r="T290" s="24"/>
      <c r="U290" s="40"/>
      <c r="V290" s="24"/>
    </row>
    <row r="291" spans="1:22" ht="33" customHeight="1" thickBot="1" x14ac:dyDescent="0.4">
      <c r="A291" s="110"/>
      <c r="B291" s="111" t="s">
        <v>843</v>
      </c>
      <c r="C291" s="48" t="s">
        <v>112</v>
      </c>
      <c r="D291" s="48" t="s">
        <v>276</v>
      </c>
      <c r="E291" s="1">
        <v>45835.632743055554</v>
      </c>
      <c r="F291" s="2" t="s">
        <v>86</v>
      </c>
      <c r="G291" s="10" t="s">
        <v>20</v>
      </c>
      <c r="H291" s="14">
        <v>0</v>
      </c>
      <c r="I291" s="81">
        <v>32</v>
      </c>
      <c r="J291" s="8"/>
      <c r="K291" s="8">
        <v>0</v>
      </c>
      <c r="L291" s="8">
        <v>0</v>
      </c>
      <c r="M291" s="16">
        <v>43.329000000000001</v>
      </c>
      <c r="N291" s="81">
        <v>110</v>
      </c>
      <c r="O291" s="16"/>
      <c r="P291" s="16">
        <v>2</v>
      </c>
      <c r="Q291" s="10"/>
      <c r="R291" s="81">
        <v>2.362206</v>
      </c>
      <c r="S291" s="8">
        <v>60</v>
      </c>
      <c r="T291" s="8"/>
      <c r="U291" s="8"/>
      <c r="V291" s="8"/>
    </row>
    <row r="292" spans="1:22" ht="33" customHeight="1" thickBot="1" x14ac:dyDescent="0.4">
      <c r="A292" s="110"/>
      <c r="B292" s="111"/>
      <c r="C292" s="48" t="s">
        <v>112</v>
      </c>
      <c r="D292" s="48" t="s">
        <v>276</v>
      </c>
      <c r="E292" s="4">
        <v>45835.632106481484</v>
      </c>
      <c r="F292" s="5" t="s">
        <v>277</v>
      </c>
      <c r="G292" s="10" t="s">
        <v>20</v>
      </c>
      <c r="H292" s="15">
        <v>-12.221</v>
      </c>
      <c r="I292" s="83">
        <v>10</v>
      </c>
      <c r="J292" s="9"/>
      <c r="K292" s="9">
        <v>3</v>
      </c>
      <c r="L292" s="9">
        <v>3</v>
      </c>
      <c r="M292" s="17">
        <v>38.884999999999998</v>
      </c>
      <c r="N292" s="83">
        <v>102</v>
      </c>
      <c r="O292" s="17"/>
      <c r="P292" s="17">
        <v>1</v>
      </c>
      <c r="Q292" s="11"/>
      <c r="R292" s="83">
        <v>12.401581499999999</v>
      </c>
      <c r="S292" s="9">
        <v>315</v>
      </c>
      <c r="T292" s="9"/>
      <c r="U292" s="9"/>
      <c r="V292" s="9"/>
    </row>
    <row r="293" spans="1:22" ht="33" customHeight="1" thickBot="1" x14ac:dyDescent="0.4">
      <c r="A293" s="110"/>
      <c r="B293" s="111"/>
      <c r="C293" s="48" t="s">
        <v>112</v>
      </c>
      <c r="D293" s="48" t="s">
        <v>276</v>
      </c>
      <c r="E293" s="1">
        <v>45835.631840277776</v>
      </c>
      <c r="F293" s="2" t="s">
        <v>11</v>
      </c>
      <c r="G293" s="10" t="s">
        <v>20</v>
      </c>
      <c r="H293" s="14">
        <v>0</v>
      </c>
      <c r="I293" s="81">
        <v>32</v>
      </c>
      <c r="J293" s="8"/>
      <c r="K293" s="8">
        <v>0</v>
      </c>
      <c r="L293" s="8">
        <v>0</v>
      </c>
      <c r="M293" s="16">
        <v>42.217999999999996</v>
      </c>
      <c r="N293" s="81">
        <v>108</v>
      </c>
      <c r="O293" s="16"/>
      <c r="P293" s="16">
        <v>2</v>
      </c>
      <c r="Q293" s="10"/>
      <c r="R293" s="81">
        <v>24.409461999999998</v>
      </c>
      <c r="S293" s="8">
        <v>620</v>
      </c>
      <c r="T293" s="8"/>
      <c r="U293" s="8"/>
      <c r="V293" s="8"/>
    </row>
    <row r="294" spans="1:22" ht="33" customHeight="1" thickBot="1" x14ac:dyDescent="0.4">
      <c r="A294" s="110"/>
      <c r="B294" s="111"/>
      <c r="C294" s="48"/>
      <c r="D294" s="48"/>
      <c r="E294" s="1"/>
      <c r="F294" s="2"/>
      <c r="G294" s="10"/>
      <c r="H294" s="14"/>
      <c r="I294" s="81"/>
      <c r="J294" s="8"/>
      <c r="K294" s="8"/>
      <c r="L294" s="40">
        <f>AVERAGE(L291:L293)</f>
        <v>1</v>
      </c>
      <c r="M294" s="16"/>
      <c r="N294" s="81"/>
      <c r="O294" s="16"/>
      <c r="P294" s="41">
        <f>AVERAGE(P291:P293)</f>
        <v>1.6666666666666667</v>
      </c>
      <c r="Q294" s="10"/>
      <c r="R294" s="81"/>
      <c r="S294" s="8"/>
      <c r="T294" s="8"/>
      <c r="U294" s="40"/>
      <c r="V294" s="8"/>
    </row>
    <row r="295" spans="1:22" ht="33" customHeight="1" thickBot="1" x14ac:dyDescent="0.4">
      <c r="A295" s="110"/>
      <c r="B295" s="111" t="s">
        <v>844</v>
      </c>
      <c r="C295" s="49" t="s">
        <v>112</v>
      </c>
      <c r="D295" s="49" t="s">
        <v>273</v>
      </c>
      <c r="E295" s="27">
        <v>45839.575162037036</v>
      </c>
      <c r="F295" s="26" t="s">
        <v>117</v>
      </c>
      <c r="G295" s="29" t="s">
        <v>20</v>
      </c>
      <c r="H295" s="30">
        <v>-5.5549999999999997</v>
      </c>
      <c r="I295" s="82">
        <v>22</v>
      </c>
      <c r="J295" s="28"/>
      <c r="K295" s="28">
        <v>1</v>
      </c>
      <c r="L295" s="28">
        <v>1</v>
      </c>
      <c r="M295" s="31">
        <v>44.44</v>
      </c>
      <c r="N295" s="82">
        <v>112</v>
      </c>
      <c r="O295" s="31"/>
      <c r="P295" s="31">
        <v>2</v>
      </c>
      <c r="Q295" s="29" t="s">
        <v>21</v>
      </c>
      <c r="R295" s="82">
        <v>8.7795322999999996</v>
      </c>
      <c r="S295" s="28">
        <v>223</v>
      </c>
      <c r="T295" s="28"/>
      <c r="U295" s="28"/>
      <c r="V295" s="28"/>
    </row>
    <row r="296" spans="1:22" ht="33" customHeight="1" thickBot="1" x14ac:dyDescent="0.4">
      <c r="A296" s="110"/>
      <c r="B296" s="111"/>
      <c r="C296" s="49" t="s">
        <v>112</v>
      </c>
      <c r="D296" s="49" t="s">
        <v>273</v>
      </c>
      <c r="E296" s="27">
        <v>45839.574212962965</v>
      </c>
      <c r="F296" s="26" t="s">
        <v>274</v>
      </c>
      <c r="G296" s="29" t="s">
        <v>20</v>
      </c>
      <c r="H296" s="30">
        <v>-9.4435000000000002</v>
      </c>
      <c r="I296" s="82">
        <v>15</v>
      </c>
      <c r="J296" s="28"/>
      <c r="K296" s="28">
        <v>3</v>
      </c>
      <c r="L296" s="28">
        <v>3</v>
      </c>
      <c r="M296" s="31">
        <v>38.884999999999998</v>
      </c>
      <c r="N296" s="82">
        <v>102</v>
      </c>
      <c r="O296" s="31"/>
      <c r="P296" s="31">
        <v>1</v>
      </c>
      <c r="Q296" s="29" t="s">
        <v>21</v>
      </c>
      <c r="R296" s="82">
        <v>9.3700837999999997</v>
      </c>
      <c r="S296" s="28">
        <v>238</v>
      </c>
      <c r="T296" s="28"/>
      <c r="U296" s="28"/>
      <c r="V296" s="28"/>
    </row>
    <row r="297" spans="1:22" ht="33" customHeight="1" thickBot="1" x14ac:dyDescent="0.4">
      <c r="A297" s="110"/>
      <c r="B297" s="111"/>
      <c r="C297" s="49" t="s">
        <v>112</v>
      </c>
      <c r="D297" s="49" t="s">
        <v>273</v>
      </c>
      <c r="E297" s="27">
        <v>45839.574803240743</v>
      </c>
      <c r="F297" s="26" t="s">
        <v>275</v>
      </c>
      <c r="G297" s="29" t="s">
        <v>20</v>
      </c>
      <c r="H297" s="30">
        <v>0</v>
      </c>
      <c r="I297" s="82">
        <v>32</v>
      </c>
      <c r="J297" s="28"/>
      <c r="K297" s="28">
        <v>0</v>
      </c>
      <c r="L297" s="28">
        <v>0</v>
      </c>
      <c r="M297" s="31">
        <v>40.551499999999997</v>
      </c>
      <c r="N297" s="82">
        <v>105</v>
      </c>
      <c r="O297" s="31"/>
      <c r="P297" s="31">
        <v>1</v>
      </c>
      <c r="Q297" s="29" t="s">
        <v>21</v>
      </c>
      <c r="R297" s="82">
        <v>10.393706399999999</v>
      </c>
      <c r="S297" s="28">
        <v>264</v>
      </c>
      <c r="T297" s="28"/>
      <c r="U297" s="28"/>
      <c r="V297" s="28"/>
    </row>
    <row r="298" spans="1:22" ht="33" customHeight="1" thickBot="1" x14ac:dyDescent="0.4">
      <c r="A298" s="110"/>
      <c r="B298" s="111"/>
      <c r="C298" s="49" t="s">
        <v>112</v>
      </c>
      <c r="D298" s="49" t="s">
        <v>273</v>
      </c>
      <c r="E298" s="27">
        <v>45839.575462962966</v>
      </c>
      <c r="F298" s="26" t="s">
        <v>11</v>
      </c>
      <c r="G298" s="29" t="s">
        <v>20</v>
      </c>
      <c r="H298" s="30">
        <v>0</v>
      </c>
      <c r="I298" s="82">
        <v>32</v>
      </c>
      <c r="J298" s="28"/>
      <c r="K298" s="28">
        <v>0</v>
      </c>
      <c r="L298" s="28">
        <v>0</v>
      </c>
      <c r="M298" s="31">
        <v>42.217999999999996</v>
      </c>
      <c r="N298" s="82">
        <v>108</v>
      </c>
      <c r="O298" s="31"/>
      <c r="P298" s="31">
        <v>2</v>
      </c>
      <c r="Q298" s="29" t="s">
        <v>21</v>
      </c>
      <c r="R298" s="82">
        <v>24.409461999999998</v>
      </c>
      <c r="S298" s="28">
        <v>620</v>
      </c>
      <c r="T298" s="28"/>
      <c r="U298" s="28"/>
      <c r="V298" s="28"/>
    </row>
    <row r="299" spans="1:22" ht="33" customHeight="1" thickBot="1" x14ac:dyDescent="0.4">
      <c r="A299" s="110"/>
      <c r="B299" s="111"/>
      <c r="C299" s="49"/>
      <c r="D299" s="49"/>
      <c r="E299" s="27"/>
      <c r="F299" s="26"/>
      <c r="G299" s="29"/>
      <c r="H299" s="30"/>
      <c r="I299" s="82"/>
      <c r="J299" s="28"/>
      <c r="K299" s="28"/>
      <c r="L299" s="40">
        <f>AVERAGE(L295:L298)</f>
        <v>1</v>
      </c>
      <c r="M299" s="31"/>
      <c r="N299" s="82"/>
      <c r="O299" s="31"/>
      <c r="P299" s="41">
        <f>AVERAGE(P295:P298)</f>
        <v>1.5</v>
      </c>
      <c r="Q299" s="29"/>
      <c r="R299" s="82"/>
      <c r="S299" s="28"/>
      <c r="T299" s="28"/>
      <c r="U299" s="40"/>
      <c r="V299" s="28"/>
    </row>
    <row r="300" spans="1:22" ht="33" customHeight="1" thickBot="1" x14ac:dyDescent="0.4">
      <c r="A300" s="110"/>
      <c r="B300" s="111" t="s">
        <v>845</v>
      </c>
      <c r="C300" s="48" t="s">
        <v>112</v>
      </c>
      <c r="D300" s="48" t="s">
        <v>271</v>
      </c>
      <c r="E300" s="1">
        <v>45731.526886574073</v>
      </c>
      <c r="F300" s="2" t="s">
        <v>250</v>
      </c>
      <c r="G300" s="8" t="s">
        <v>20</v>
      </c>
      <c r="H300" s="16">
        <v>6.1105</v>
      </c>
      <c r="I300" s="81">
        <v>43</v>
      </c>
      <c r="J300" s="8"/>
      <c r="K300" s="8">
        <v>0</v>
      </c>
      <c r="L300" s="8">
        <v>0</v>
      </c>
      <c r="M300" s="16">
        <v>38.884999999999998</v>
      </c>
      <c r="N300" s="81">
        <v>102</v>
      </c>
      <c r="O300" s="16"/>
      <c r="P300" s="16">
        <v>1</v>
      </c>
      <c r="Q300" s="8" t="s">
        <v>21</v>
      </c>
      <c r="R300" s="81">
        <v>12.204730999999999</v>
      </c>
      <c r="S300" s="8">
        <v>310</v>
      </c>
      <c r="T300" s="8"/>
      <c r="U300" s="8"/>
      <c r="V300" s="8" t="s">
        <v>272</v>
      </c>
    </row>
    <row r="301" spans="1:22" ht="33" customHeight="1" thickBot="1" x14ac:dyDescent="0.4">
      <c r="A301" s="110"/>
      <c r="B301" s="111"/>
      <c r="C301" s="48" t="s">
        <v>112</v>
      </c>
      <c r="D301" s="48" t="s">
        <v>271</v>
      </c>
      <c r="E301" s="1"/>
      <c r="F301" s="2" t="s">
        <v>66</v>
      </c>
      <c r="G301" s="8" t="s">
        <v>20</v>
      </c>
      <c r="H301" s="16">
        <f>(I301-32)/1.8</f>
        <v>0</v>
      </c>
      <c r="I301" s="81">
        <v>32</v>
      </c>
      <c r="J301" s="8"/>
      <c r="K301" s="8">
        <v>0</v>
      </c>
      <c r="L301" s="8">
        <v>0</v>
      </c>
      <c r="M301" s="16">
        <f>(N301-32)/1.8</f>
        <v>43.333333333333336</v>
      </c>
      <c r="N301" s="81">
        <v>110</v>
      </c>
      <c r="O301" s="16"/>
      <c r="P301" s="16">
        <v>2</v>
      </c>
      <c r="Q301" s="8" t="s">
        <v>21</v>
      </c>
      <c r="R301" s="81">
        <f>S301/25.4</f>
        <v>8.7795275590551185</v>
      </c>
      <c r="S301" s="8">
        <v>223</v>
      </c>
      <c r="T301" s="8"/>
      <c r="U301" s="8"/>
      <c r="V301" s="8"/>
    </row>
    <row r="302" spans="1:22" ht="33" customHeight="1" thickBot="1" x14ac:dyDescent="0.4">
      <c r="A302" s="110"/>
      <c r="B302" s="111"/>
      <c r="C302" s="48"/>
      <c r="D302" s="48"/>
      <c r="E302" s="1"/>
      <c r="F302" s="2"/>
      <c r="G302" s="8"/>
      <c r="H302" s="16"/>
      <c r="I302" s="81"/>
      <c r="J302" s="8"/>
      <c r="K302" s="8"/>
      <c r="L302" s="40">
        <f>AVERAGE(L300:L301)</f>
        <v>0</v>
      </c>
      <c r="M302" s="16"/>
      <c r="N302" s="81"/>
      <c r="O302" s="16"/>
      <c r="P302" s="41">
        <f>AVERAGE(P300:P301)</f>
        <v>1.5</v>
      </c>
      <c r="Q302" s="8"/>
      <c r="R302" s="81"/>
      <c r="S302" s="8"/>
      <c r="T302" s="8"/>
      <c r="U302" s="40"/>
      <c r="V302" s="8"/>
    </row>
    <row r="303" spans="1:22" ht="33" customHeight="1" thickBot="1" x14ac:dyDescent="0.4">
      <c r="A303" s="97"/>
      <c r="B303" s="98" t="s">
        <v>648</v>
      </c>
      <c r="C303" s="47" t="s">
        <v>607</v>
      </c>
      <c r="D303" s="47" t="s">
        <v>648</v>
      </c>
      <c r="E303" s="56">
        <v>45789.651736111111</v>
      </c>
      <c r="F303" s="47" t="s">
        <v>650</v>
      </c>
      <c r="G303" s="57" t="s">
        <v>20</v>
      </c>
      <c r="H303" s="58">
        <v>0</v>
      </c>
      <c r="I303" s="87">
        <v>32</v>
      </c>
      <c r="J303" s="57"/>
      <c r="K303" s="57">
        <v>0</v>
      </c>
      <c r="L303" s="57">
        <v>0</v>
      </c>
      <c r="M303" s="58">
        <v>40.551499999999997</v>
      </c>
      <c r="N303" s="87">
        <v>105</v>
      </c>
      <c r="O303" s="58"/>
      <c r="P303" s="58">
        <v>1</v>
      </c>
      <c r="Q303" s="57" t="s">
        <v>21</v>
      </c>
      <c r="R303" s="87">
        <v>18.070875900000001</v>
      </c>
      <c r="S303" s="57">
        <v>459</v>
      </c>
      <c r="T303" s="57"/>
      <c r="U303" s="57"/>
      <c r="V303" s="57"/>
    </row>
    <row r="304" spans="1:22" ht="33" customHeight="1" thickBot="1" x14ac:dyDescent="0.4">
      <c r="A304" s="97"/>
      <c r="B304" s="98"/>
      <c r="C304" s="47" t="s">
        <v>607</v>
      </c>
      <c r="D304" s="47" t="s">
        <v>648</v>
      </c>
      <c r="E304" s="56">
        <v>45789.65121527778</v>
      </c>
      <c r="F304" s="47" t="s">
        <v>649</v>
      </c>
      <c r="G304" s="57" t="s">
        <v>20</v>
      </c>
      <c r="H304" s="58">
        <v>1.6665000000000001</v>
      </c>
      <c r="I304" s="87">
        <v>35</v>
      </c>
      <c r="J304" s="57"/>
      <c r="K304" s="57">
        <v>0</v>
      </c>
      <c r="L304" s="57">
        <v>0</v>
      </c>
      <c r="M304" s="58">
        <v>34.996499999999997</v>
      </c>
      <c r="N304" s="87">
        <v>95</v>
      </c>
      <c r="O304" s="58"/>
      <c r="P304" s="58">
        <v>0</v>
      </c>
      <c r="Q304" s="57" t="s">
        <v>21</v>
      </c>
      <c r="R304" s="87">
        <v>20.590562299999998</v>
      </c>
      <c r="S304" s="57">
        <v>523</v>
      </c>
      <c r="T304" s="57"/>
      <c r="U304" s="57"/>
      <c r="V304" s="57"/>
    </row>
    <row r="305" spans="1:23" ht="33" customHeight="1" thickBot="1" x14ac:dyDescent="0.4">
      <c r="A305" s="97"/>
      <c r="B305" s="98"/>
      <c r="C305" s="47" t="s">
        <v>607</v>
      </c>
      <c r="D305" s="47" t="s">
        <v>648</v>
      </c>
      <c r="E305" s="56">
        <v>45789.652268518519</v>
      </c>
      <c r="F305" s="47" t="s">
        <v>651</v>
      </c>
      <c r="G305" s="57" t="s">
        <v>20</v>
      </c>
      <c r="H305" s="58">
        <v>7.2214999999999998</v>
      </c>
      <c r="I305" s="87">
        <v>45</v>
      </c>
      <c r="J305" s="57"/>
      <c r="K305" s="57">
        <v>0</v>
      </c>
      <c r="L305" s="57">
        <v>0</v>
      </c>
      <c r="M305" s="58">
        <v>34.996499999999997</v>
      </c>
      <c r="N305" s="87">
        <v>95</v>
      </c>
      <c r="O305" s="58"/>
      <c r="P305" s="58">
        <v>0</v>
      </c>
      <c r="Q305" s="57" t="s">
        <v>21</v>
      </c>
      <c r="R305" s="87">
        <v>29.527574999999999</v>
      </c>
      <c r="S305" s="57">
        <v>750</v>
      </c>
      <c r="T305" s="57"/>
      <c r="U305" s="57"/>
      <c r="V305" s="57"/>
    </row>
    <row r="306" spans="1:23" ht="33" customHeight="1" thickBot="1" x14ac:dyDescent="0.4">
      <c r="A306" s="97"/>
      <c r="B306" s="98"/>
      <c r="C306" s="47"/>
      <c r="D306" s="47"/>
      <c r="E306" s="56"/>
      <c r="F306" s="47"/>
      <c r="G306" s="57"/>
      <c r="H306" s="58"/>
      <c r="I306" s="87"/>
      <c r="J306" s="57"/>
      <c r="K306" s="57"/>
      <c r="L306" s="40">
        <f>AVERAGE(L303:L305)</f>
        <v>0</v>
      </c>
      <c r="M306" s="58"/>
      <c r="N306" s="87"/>
      <c r="O306" s="58"/>
      <c r="P306" s="141">
        <f>AVERAGE(P303:P305)</f>
        <v>0.33333333333333331</v>
      </c>
      <c r="Q306" s="57"/>
      <c r="R306" s="87"/>
      <c r="S306" s="57"/>
      <c r="T306" s="57"/>
      <c r="U306" s="140"/>
      <c r="V306" s="57"/>
    </row>
    <row r="307" spans="1:23" ht="33" customHeight="1" thickBot="1" x14ac:dyDescent="0.4">
      <c r="A307" s="110"/>
      <c r="B307" s="111" t="s">
        <v>846</v>
      </c>
      <c r="C307" s="48" t="s">
        <v>112</v>
      </c>
      <c r="D307" s="48" t="s">
        <v>268</v>
      </c>
      <c r="E307" s="1">
        <v>45731.531875000001</v>
      </c>
      <c r="F307" s="2" t="s">
        <v>269</v>
      </c>
      <c r="G307" s="8" t="s">
        <v>20</v>
      </c>
      <c r="H307" s="16">
        <v>-2.222</v>
      </c>
      <c r="I307" s="81">
        <v>28</v>
      </c>
      <c r="J307" s="8"/>
      <c r="K307" s="8">
        <v>0</v>
      </c>
      <c r="L307" s="8">
        <v>0</v>
      </c>
      <c r="M307" s="16">
        <v>49.994999999999997</v>
      </c>
      <c r="N307" s="81">
        <v>122</v>
      </c>
      <c r="O307" s="16"/>
      <c r="P307" s="16">
        <v>3</v>
      </c>
      <c r="Q307" s="8" t="s">
        <v>21</v>
      </c>
      <c r="R307" s="81">
        <v>25</v>
      </c>
      <c r="S307" s="8">
        <f>R307*25.4</f>
        <v>635</v>
      </c>
      <c r="T307" s="8"/>
      <c r="U307" s="8"/>
      <c r="V307" s="8" t="s">
        <v>270</v>
      </c>
    </row>
    <row r="308" spans="1:23" ht="33" customHeight="1" thickBot="1" x14ac:dyDescent="0.4">
      <c r="A308" s="110"/>
      <c r="B308" s="111"/>
      <c r="C308" s="48" t="s">
        <v>112</v>
      </c>
      <c r="D308" s="48" t="s">
        <v>268</v>
      </c>
      <c r="E308" s="1">
        <v>45856</v>
      </c>
      <c r="F308" s="2" t="s">
        <v>731</v>
      </c>
      <c r="G308" s="8" t="s">
        <v>20</v>
      </c>
      <c r="H308" s="16">
        <f>(I308-32)/1.8</f>
        <v>-1.1111111111111112</v>
      </c>
      <c r="I308" s="81">
        <v>30</v>
      </c>
      <c r="J308" s="8"/>
      <c r="K308" s="8">
        <v>0</v>
      </c>
      <c r="L308" s="8">
        <v>0</v>
      </c>
      <c r="M308" s="16">
        <f>(N308-32)/1.8</f>
        <v>35</v>
      </c>
      <c r="N308" s="81">
        <v>95</v>
      </c>
      <c r="O308" s="16"/>
      <c r="P308" s="16">
        <v>0</v>
      </c>
      <c r="Q308" s="8" t="s">
        <v>21</v>
      </c>
      <c r="R308" s="81">
        <f>S308/25.4</f>
        <v>21.653543307086615</v>
      </c>
      <c r="S308" s="8">
        <v>550</v>
      </c>
      <c r="T308" s="8"/>
      <c r="U308" s="8"/>
      <c r="V308" s="8"/>
    </row>
    <row r="309" spans="1:23" ht="33" customHeight="1" thickBot="1" x14ac:dyDescent="0.4">
      <c r="A309" s="110"/>
      <c r="B309" s="111"/>
      <c r="C309" s="48" t="s">
        <v>112</v>
      </c>
      <c r="D309" s="48" t="s">
        <v>268</v>
      </c>
      <c r="E309" s="1">
        <v>45856</v>
      </c>
      <c r="F309" s="2" t="s">
        <v>732</v>
      </c>
      <c r="G309" s="8" t="s">
        <v>20</v>
      </c>
      <c r="H309" s="16">
        <f t="shared" ref="H309:H310" si="10">(I309-32)/1.8</f>
        <v>0</v>
      </c>
      <c r="I309" s="81">
        <v>32</v>
      </c>
      <c r="J309" s="8"/>
      <c r="K309" s="8">
        <v>0</v>
      </c>
      <c r="L309" s="8">
        <v>0</v>
      </c>
      <c r="M309" s="16">
        <f t="shared" ref="M309:M310" si="11">(N309-32)/1.8</f>
        <v>40.555555555555557</v>
      </c>
      <c r="N309" s="81">
        <v>105</v>
      </c>
      <c r="O309" s="16"/>
      <c r="P309" s="16">
        <v>1</v>
      </c>
      <c r="Q309" s="8" t="s">
        <v>21</v>
      </c>
      <c r="R309" s="81">
        <v>7.84</v>
      </c>
      <c r="S309" s="8">
        <f>R309*25.4</f>
        <v>199.136</v>
      </c>
      <c r="T309" s="8"/>
      <c r="U309" s="8"/>
      <c r="V309" s="8"/>
    </row>
    <row r="310" spans="1:23" ht="33" customHeight="1" thickBot="1" x14ac:dyDescent="0.4">
      <c r="A310" s="110"/>
      <c r="B310" s="111"/>
      <c r="C310" s="48" t="s">
        <v>112</v>
      </c>
      <c r="D310" s="48" t="s">
        <v>268</v>
      </c>
      <c r="E310" s="1">
        <v>45856</v>
      </c>
      <c r="F310" s="2" t="s">
        <v>103</v>
      </c>
      <c r="G310" s="8" t="s">
        <v>20</v>
      </c>
      <c r="H310" s="16">
        <f t="shared" si="10"/>
        <v>2.7777777777777777</v>
      </c>
      <c r="I310" s="81">
        <v>37</v>
      </c>
      <c r="J310" s="8"/>
      <c r="K310" s="8">
        <v>0</v>
      </c>
      <c r="L310" s="8">
        <v>0</v>
      </c>
      <c r="M310" s="16">
        <f t="shared" si="11"/>
        <v>46.666666666666664</v>
      </c>
      <c r="N310" s="81">
        <v>116</v>
      </c>
      <c r="O310" s="16"/>
      <c r="P310" s="16">
        <v>3</v>
      </c>
      <c r="Q310" s="8" t="s">
        <v>21</v>
      </c>
      <c r="R310" s="81">
        <f>S310/25.4</f>
        <v>16.929133858267718</v>
      </c>
      <c r="S310" s="8">
        <v>430</v>
      </c>
      <c r="T310" s="8"/>
      <c r="U310" s="8"/>
      <c r="V310" s="8"/>
    </row>
    <row r="311" spans="1:23" ht="33" customHeight="1" thickBot="1" x14ac:dyDescent="0.4">
      <c r="A311" s="110"/>
      <c r="B311" s="111"/>
      <c r="C311" s="48"/>
      <c r="D311" s="48"/>
      <c r="E311" s="1"/>
      <c r="F311" s="2"/>
      <c r="G311" s="8"/>
      <c r="H311" s="16"/>
      <c r="I311" s="81"/>
      <c r="J311" s="8"/>
      <c r="K311" s="8"/>
      <c r="L311" s="40">
        <f>AVERAGE(L307:L310)</f>
        <v>0</v>
      </c>
      <c r="M311" s="16"/>
      <c r="N311" s="81"/>
      <c r="O311" s="16"/>
      <c r="P311" s="41">
        <f>AVERAGE(P307:P310)</f>
        <v>1.75</v>
      </c>
      <c r="Q311" s="8"/>
      <c r="R311" s="81"/>
      <c r="S311" s="8"/>
      <c r="T311" s="8"/>
      <c r="U311" s="40"/>
      <c r="V311" s="8"/>
    </row>
    <row r="312" spans="1:23" ht="33" customHeight="1" thickBot="1" x14ac:dyDescent="0.4">
      <c r="A312" s="117" t="s">
        <v>762</v>
      </c>
      <c r="B312" s="118" t="s">
        <v>44</v>
      </c>
      <c r="C312" s="49" t="s">
        <v>111</v>
      </c>
      <c r="D312" s="49" t="s">
        <v>44</v>
      </c>
      <c r="E312" s="27">
        <v>45845.502604166664</v>
      </c>
      <c r="F312" s="49" t="s">
        <v>3</v>
      </c>
      <c r="G312" s="50" t="s">
        <v>20</v>
      </c>
      <c r="H312" s="62">
        <v>-3.8885000000000001</v>
      </c>
      <c r="I312" s="82">
        <v>25</v>
      </c>
      <c r="J312" s="28"/>
      <c r="K312" s="28">
        <v>1</v>
      </c>
      <c r="L312" s="28">
        <v>1</v>
      </c>
      <c r="M312" s="31">
        <v>40.551499999999997</v>
      </c>
      <c r="N312" s="82">
        <v>105</v>
      </c>
      <c r="O312" s="31"/>
      <c r="P312" s="31">
        <v>1</v>
      </c>
      <c r="Q312" s="29" t="s">
        <v>21</v>
      </c>
      <c r="R312" s="82">
        <v>11.7716599</v>
      </c>
      <c r="S312" s="28">
        <v>299</v>
      </c>
      <c r="T312" s="28"/>
      <c r="U312" s="28"/>
      <c r="V312" s="28"/>
    </row>
    <row r="313" spans="1:23" ht="33" customHeight="1" thickBot="1" x14ac:dyDescent="0.4">
      <c r="A313" s="117"/>
      <c r="B313" s="118"/>
      <c r="C313" s="49" t="s">
        <v>111</v>
      </c>
      <c r="D313" s="49" t="s">
        <v>44</v>
      </c>
      <c r="E313" s="27">
        <v>45845.502604166664</v>
      </c>
      <c r="F313" s="26" t="s">
        <v>2</v>
      </c>
      <c r="G313" s="29" t="s">
        <v>20</v>
      </c>
      <c r="H313" s="30">
        <v>-6.6660000000000004</v>
      </c>
      <c r="I313" s="82">
        <v>20</v>
      </c>
      <c r="J313" s="28"/>
      <c r="K313" s="28">
        <v>2</v>
      </c>
      <c r="L313" s="28">
        <v>2</v>
      </c>
      <c r="M313" s="31">
        <v>42.217999999999996</v>
      </c>
      <c r="N313" s="82">
        <v>108</v>
      </c>
      <c r="O313" s="31"/>
      <c r="P313" s="31">
        <v>2</v>
      </c>
      <c r="Q313" s="29" t="s">
        <v>21</v>
      </c>
      <c r="R313" s="82">
        <v>32.913403599999995</v>
      </c>
      <c r="S313" s="28">
        <v>836</v>
      </c>
      <c r="T313" s="28"/>
      <c r="U313" s="28"/>
      <c r="V313" s="28"/>
    </row>
    <row r="314" spans="1:23" ht="33" customHeight="1" thickBot="1" x14ac:dyDescent="0.4">
      <c r="A314" s="117"/>
      <c r="B314" s="118"/>
      <c r="C314" s="49"/>
      <c r="D314" s="49"/>
      <c r="E314" s="27"/>
      <c r="F314" s="26"/>
      <c r="G314" s="29"/>
      <c r="H314" s="30"/>
      <c r="I314" s="82"/>
      <c r="J314" s="28"/>
      <c r="K314" s="28"/>
      <c r="L314" s="40">
        <f>AVERAGE(L312:L313)</f>
        <v>1.5</v>
      </c>
      <c r="M314" s="31"/>
      <c r="N314" s="82"/>
      <c r="O314" s="31"/>
      <c r="P314" s="41">
        <f>AVERAGE(P312:P313)</f>
        <v>1.5</v>
      </c>
      <c r="Q314" s="29"/>
      <c r="R314" s="82"/>
      <c r="S314" s="28"/>
      <c r="T314" s="28"/>
      <c r="U314" s="40"/>
      <c r="V314" s="28"/>
    </row>
    <row r="315" spans="1:23" ht="33" customHeight="1" thickBot="1" x14ac:dyDescent="0.4">
      <c r="A315" s="110"/>
      <c r="B315" s="111" t="s">
        <v>265</v>
      </c>
      <c r="C315" s="48" t="s">
        <v>112</v>
      </c>
      <c r="D315" s="48" t="s">
        <v>265</v>
      </c>
      <c r="E315" s="1">
        <v>45839.576168981483</v>
      </c>
      <c r="F315" s="2" t="s">
        <v>86</v>
      </c>
      <c r="G315" s="10" t="s">
        <v>20</v>
      </c>
      <c r="H315" s="14">
        <v>0</v>
      </c>
      <c r="I315" s="81">
        <v>32</v>
      </c>
      <c r="J315" s="8"/>
      <c r="K315" s="8">
        <v>0</v>
      </c>
      <c r="L315" s="8">
        <v>0</v>
      </c>
      <c r="M315" s="16">
        <v>43.329000000000001</v>
      </c>
      <c r="N315" s="81">
        <v>110</v>
      </c>
      <c r="O315" s="16"/>
      <c r="P315" s="16">
        <v>2</v>
      </c>
      <c r="Q315" s="10"/>
      <c r="R315" s="81">
        <v>2.362206</v>
      </c>
      <c r="S315" s="8">
        <v>60</v>
      </c>
      <c r="T315" s="8"/>
      <c r="U315" s="8"/>
      <c r="V315" s="8"/>
    </row>
    <row r="316" spans="1:23" ht="33" customHeight="1" thickBot="1" x14ac:dyDescent="0.4">
      <c r="A316" s="110"/>
      <c r="B316" s="111"/>
      <c r="C316" s="48" t="s">
        <v>112</v>
      </c>
      <c r="D316" s="48" t="s">
        <v>265</v>
      </c>
      <c r="E316" s="1">
        <v>45839.576840277776</v>
      </c>
      <c r="F316" s="2" t="s">
        <v>266</v>
      </c>
      <c r="G316" s="10" t="s">
        <v>20</v>
      </c>
      <c r="H316" s="14">
        <v>-2.222</v>
      </c>
      <c r="I316" s="81">
        <v>28</v>
      </c>
      <c r="J316" s="8"/>
      <c r="K316" s="8">
        <v>0</v>
      </c>
      <c r="L316" s="8">
        <v>0</v>
      </c>
      <c r="M316" s="16">
        <v>43.329000000000001</v>
      </c>
      <c r="N316" s="81">
        <v>110</v>
      </c>
      <c r="O316" s="16"/>
      <c r="P316" s="16">
        <v>2</v>
      </c>
      <c r="Q316" s="10"/>
      <c r="R316" s="81">
        <v>18.818907799999998</v>
      </c>
      <c r="S316" s="8">
        <v>478</v>
      </c>
      <c r="T316" s="8"/>
      <c r="U316" s="8"/>
      <c r="V316" s="8"/>
      <c r="W316" s="24">
        <v>3</v>
      </c>
    </row>
    <row r="317" spans="1:23" ht="33" customHeight="1" thickBot="1" x14ac:dyDescent="0.4">
      <c r="A317" s="110"/>
      <c r="B317" s="111"/>
      <c r="C317" s="48" t="s">
        <v>112</v>
      </c>
      <c r="D317" s="48" t="s">
        <v>265</v>
      </c>
      <c r="E317" s="4">
        <v>45839.577199074076</v>
      </c>
      <c r="F317" s="5" t="s">
        <v>267</v>
      </c>
      <c r="G317" s="10" t="s">
        <v>20</v>
      </c>
      <c r="H317" s="15">
        <v>-1.111</v>
      </c>
      <c r="I317" s="83">
        <v>30</v>
      </c>
      <c r="J317" s="9"/>
      <c r="K317" s="9">
        <v>0</v>
      </c>
      <c r="L317" s="9">
        <v>0</v>
      </c>
      <c r="M317" s="17">
        <v>40.551499999999997</v>
      </c>
      <c r="N317" s="83">
        <v>105</v>
      </c>
      <c r="O317" s="17"/>
      <c r="P317" s="17">
        <v>1</v>
      </c>
      <c r="Q317" s="11"/>
      <c r="R317" s="83">
        <v>22.5196972</v>
      </c>
      <c r="S317" s="9">
        <v>572</v>
      </c>
      <c r="T317" s="9"/>
      <c r="U317" s="9"/>
      <c r="V317" s="9"/>
      <c r="W317" s="8">
        <v>3</v>
      </c>
    </row>
    <row r="318" spans="1:23" ht="33" customHeight="1" thickBot="1" x14ac:dyDescent="0.4">
      <c r="A318" s="110"/>
      <c r="B318" s="111"/>
      <c r="C318" s="48" t="s">
        <v>112</v>
      </c>
      <c r="D318" s="48" t="s">
        <v>265</v>
      </c>
      <c r="E318" s="4">
        <v>45839.576539351852</v>
      </c>
      <c r="F318" s="5" t="s">
        <v>11</v>
      </c>
      <c r="G318" s="10" t="s">
        <v>20</v>
      </c>
      <c r="H318" s="15">
        <v>0</v>
      </c>
      <c r="I318" s="83">
        <v>32</v>
      </c>
      <c r="J318" s="9"/>
      <c r="K318" s="9">
        <v>0</v>
      </c>
      <c r="L318" s="9">
        <v>0</v>
      </c>
      <c r="M318" s="17">
        <v>42.217999999999996</v>
      </c>
      <c r="N318" s="83">
        <v>108</v>
      </c>
      <c r="O318" s="17"/>
      <c r="P318" s="17">
        <v>2</v>
      </c>
      <c r="Q318" s="11"/>
      <c r="R318" s="83">
        <v>24.409461999999998</v>
      </c>
      <c r="S318" s="9">
        <v>620</v>
      </c>
      <c r="T318" s="9"/>
      <c r="U318" s="9"/>
      <c r="V318" s="9"/>
      <c r="W318" s="8"/>
    </row>
    <row r="319" spans="1:23" ht="33" customHeight="1" thickBot="1" x14ac:dyDescent="0.4">
      <c r="A319" s="110"/>
      <c r="B319" s="111"/>
      <c r="C319" s="48"/>
      <c r="D319" s="48"/>
      <c r="E319" s="4"/>
      <c r="F319" s="5"/>
      <c r="G319" s="11"/>
      <c r="H319" s="15"/>
      <c r="I319" s="83"/>
      <c r="J319" s="9"/>
      <c r="K319" s="9"/>
      <c r="L319" s="40">
        <f>AVERAGE(L315:L318)</f>
        <v>0</v>
      </c>
      <c r="M319" s="17"/>
      <c r="N319" s="83"/>
      <c r="O319" s="17"/>
      <c r="P319" s="41">
        <f>AVERAGE(P315:P318)</f>
        <v>1.75</v>
      </c>
      <c r="Q319" s="11"/>
      <c r="R319" s="83"/>
      <c r="S319" s="9"/>
      <c r="T319" s="9"/>
      <c r="U319" s="40"/>
      <c r="V319" s="9"/>
      <c r="W319" s="9">
        <v>3</v>
      </c>
    </row>
    <row r="320" spans="1:23" ht="33" customHeight="1" thickBot="1" x14ac:dyDescent="0.4">
      <c r="A320" s="110"/>
      <c r="B320" s="111" t="s">
        <v>847</v>
      </c>
      <c r="C320" s="47" t="s">
        <v>112</v>
      </c>
      <c r="D320" s="47" t="s">
        <v>262</v>
      </c>
      <c r="E320" s="20">
        <v>45731.538773148146</v>
      </c>
      <c r="F320" s="21" t="s">
        <v>263</v>
      </c>
      <c r="G320" s="24" t="s">
        <v>20</v>
      </c>
      <c r="H320" s="25">
        <v>-9.4435000000000002</v>
      </c>
      <c r="I320" s="80">
        <v>15</v>
      </c>
      <c r="J320" s="24"/>
      <c r="K320" s="24">
        <v>3</v>
      </c>
      <c r="L320" s="24">
        <v>3</v>
      </c>
      <c r="M320" s="25">
        <v>40.551499999999997</v>
      </c>
      <c r="N320" s="80">
        <v>105</v>
      </c>
      <c r="O320" s="25"/>
      <c r="P320" s="25">
        <v>1</v>
      </c>
      <c r="Q320" s="24" t="s">
        <v>21</v>
      </c>
      <c r="R320" s="80">
        <v>14.173235999999999</v>
      </c>
      <c r="S320" s="24">
        <v>360</v>
      </c>
      <c r="T320" s="24"/>
      <c r="U320" s="24"/>
      <c r="V320" s="24" t="s">
        <v>264</v>
      </c>
      <c r="W320" s="8">
        <v>1</v>
      </c>
    </row>
    <row r="321" spans="1:22" ht="33" customHeight="1" thickBot="1" x14ac:dyDescent="0.4">
      <c r="A321" s="110"/>
      <c r="B321" s="111"/>
      <c r="C321" s="47" t="s">
        <v>112</v>
      </c>
      <c r="D321" s="47" t="s">
        <v>262</v>
      </c>
      <c r="E321" s="20">
        <v>45856</v>
      </c>
      <c r="F321" s="21" t="s">
        <v>93</v>
      </c>
      <c r="G321" s="24" t="s">
        <v>20</v>
      </c>
      <c r="H321" s="25">
        <f>(I321-32)/1.8</f>
        <v>0</v>
      </c>
      <c r="I321" s="80">
        <v>32</v>
      </c>
      <c r="J321" s="24"/>
      <c r="K321" s="24">
        <v>0</v>
      </c>
      <c r="L321" s="24">
        <v>0</v>
      </c>
      <c r="M321" s="25">
        <f>(N321-32)/1.8</f>
        <v>46.111111111111107</v>
      </c>
      <c r="N321" s="80">
        <v>115</v>
      </c>
      <c r="O321" s="25"/>
      <c r="P321" s="25">
        <v>3</v>
      </c>
      <c r="Q321" s="24" t="s">
        <v>21</v>
      </c>
      <c r="R321" s="80">
        <f>S321/25.4</f>
        <v>9.9212598425196852</v>
      </c>
      <c r="S321" s="24">
        <v>252</v>
      </c>
      <c r="T321" s="24"/>
      <c r="U321" s="24"/>
      <c r="V321" s="24"/>
    </row>
    <row r="322" spans="1:22" ht="33" customHeight="1" thickBot="1" x14ac:dyDescent="0.4">
      <c r="A322" s="110"/>
      <c r="B322" s="111"/>
      <c r="C322" s="47" t="s">
        <v>112</v>
      </c>
      <c r="D322" s="47" t="s">
        <v>262</v>
      </c>
      <c r="E322" s="20">
        <v>45856</v>
      </c>
      <c r="F322" s="21" t="s">
        <v>231</v>
      </c>
      <c r="G322" s="24" t="s">
        <v>20</v>
      </c>
      <c r="H322" s="25">
        <f>(I322-32)/1.8</f>
        <v>7.2222222222222223</v>
      </c>
      <c r="I322" s="80">
        <v>45</v>
      </c>
      <c r="J322" s="24"/>
      <c r="K322" s="24">
        <v>0</v>
      </c>
      <c r="L322" s="24">
        <v>0</v>
      </c>
      <c r="M322" s="25">
        <f>(N322-32)/1.8</f>
        <v>35</v>
      </c>
      <c r="N322" s="80">
        <v>95</v>
      </c>
      <c r="O322" s="25"/>
      <c r="P322" s="25">
        <v>0</v>
      </c>
      <c r="Q322" s="22" t="s">
        <v>21</v>
      </c>
      <c r="R322" s="80">
        <f>S322/25.4</f>
        <v>28.425196850393704</v>
      </c>
      <c r="S322" s="24">
        <v>722</v>
      </c>
      <c r="T322" s="24"/>
      <c r="U322" s="24"/>
      <c r="V322" s="24"/>
    </row>
    <row r="323" spans="1:22" ht="33" customHeight="1" thickBot="1" x14ac:dyDescent="0.4">
      <c r="A323" s="110"/>
      <c r="B323" s="111"/>
      <c r="C323" s="47"/>
      <c r="D323" s="47"/>
      <c r="E323" s="20"/>
      <c r="F323" s="21"/>
      <c r="G323" s="24"/>
      <c r="H323" s="25"/>
      <c r="I323" s="80"/>
      <c r="J323" s="24"/>
      <c r="K323" s="24"/>
      <c r="L323" s="40">
        <f>AVERAGE(L320:L322)</f>
        <v>1</v>
      </c>
      <c r="M323" s="25"/>
      <c r="N323" s="80"/>
      <c r="O323" s="25"/>
      <c r="P323" s="41">
        <f>AVERAGE(P320:P322)</f>
        <v>1.3333333333333333</v>
      </c>
      <c r="Q323" s="24"/>
      <c r="R323" s="80"/>
      <c r="S323" s="24"/>
      <c r="T323" s="24"/>
      <c r="U323" s="40"/>
      <c r="V323" s="24"/>
    </row>
    <row r="324" spans="1:22" ht="33" customHeight="1" thickBot="1" x14ac:dyDescent="0.4">
      <c r="A324" s="106"/>
      <c r="B324" s="107" t="s">
        <v>349</v>
      </c>
      <c r="C324" s="48" t="s">
        <v>318</v>
      </c>
      <c r="D324" s="48" t="s">
        <v>349</v>
      </c>
      <c r="E324" s="1">
        <v>45835.60460648148</v>
      </c>
      <c r="F324" s="2" t="s">
        <v>331</v>
      </c>
      <c r="G324" s="10"/>
      <c r="H324" s="14">
        <v>-12.221</v>
      </c>
      <c r="I324" s="81">
        <v>10</v>
      </c>
      <c r="J324" s="8"/>
      <c r="K324" s="8">
        <v>3</v>
      </c>
      <c r="L324" s="8">
        <v>3</v>
      </c>
      <c r="M324" s="16">
        <v>38.884999999999998</v>
      </c>
      <c r="N324" s="81">
        <v>102</v>
      </c>
      <c r="O324" s="16"/>
      <c r="P324" s="16">
        <v>1</v>
      </c>
      <c r="Q324" s="10" t="s">
        <v>27</v>
      </c>
      <c r="R324" s="81">
        <v>16.2992214</v>
      </c>
      <c r="S324" s="8">
        <v>414</v>
      </c>
      <c r="T324" s="8"/>
      <c r="U324" s="8"/>
      <c r="V324" s="8"/>
    </row>
    <row r="325" spans="1:22" ht="33" customHeight="1" thickBot="1" x14ac:dyDescent="0.4">
      <c r="A325" s="106"/>
      <c r="B325" s="107"/>
      <c r="C325" s="48" t="s">
        <v>318</v>
      </c>
      <c r="D325" s="48" t="s">
        <v>349</v>
      </c>
      <c r="E325" s="4">
        <v>45835.603946759256</v>
      </c>
      <c r="F325" s="5" t="s">
        <v>348</v>
      </c>
      <c r="G325" s="11"/>
      <c r="H325" s="15">
        <v>-9.4435000000000002</v>
      </c>
      <c r="I325" s="83">
        <v>15</v>
      </c>
      <c r="J325" s="9"/>
      <c r="K325" s="9">
        <v>3</v>
      </c>
      <c r="L325" s="9">
        <v>3</v>
      </c>
      <c r="M325" s="17">
        <v>38.884999999999998</v>
      </c>
      <c r="N325" s="83">
        <v>102</v>
      </c>
      <c r="O325" s="17"/>
      <c r="P325" s="17">
        <v>1</v>
      </c>
      <c r="Q325" s="11"/>
      <c r="R325" s="83">
        <v>34.724428199999998</v>
      </c>
      <c r="S325" s="9">
        <v>882</v>
      </c>
      <c r="T325" s="9"/>
      <c r="U325" s="9"/>
      <c r="V325" s="9"/>
    </row>
    <row r="326" spans="1:22" ht="33" customHeight="1" thickBot="1" x14ac:dyDescent="0.4">
      <c r="A326" s="106"/>
      <c r="B326" s="107"/>
      <c r="C326" s="48" t="s">
        <v>318</v>
      </c>
      <c r="D326" s="48" t="s">
        <v>349</v>
      </c>
      <c r="E326" s="1">
        <v>45835.603055555555</v>
      </c>
      <c r="F326" s="2" t="s">
        <v>347</v>
      </c>
      <c r="G326" s="10"/>
      <c r="H326" s="14">
        <v>-5.5549999999999997</v>
      </c>
      <c r="I326" s="81">
        <v>22</v>
      </c>
      <c r="J326" s="8"/>
      <c r="K326" s="8">
        <v>1</v>
      </c>
      <c r="L326" s="8">
        <v>1</v>
      </c>
      <c r="M326" s="16">
        <v>36.662999999999997</v>
      </c>
      <c r="N326" s="81">
        <v>98</v>
      </c>
      <c r="O326" s="16"/>
      <c r="P326" s="16">
        <v>0</v>
      </c>
      <c r="Q326" s="10"/>
      <c r="R326" s="81">
        <v>37.165374399999997</v>
      </c>
      <c r="S326" s="8">
        <v>944</v>
      </c>
      <c r="T326" s="8"/>
      <c r="U326" s="8"/>
      <c r="V326" s="8"/>
    </row>
    <row r="327" spans="1:22" ht="33" customHeight="1" thickBot="1" x14ac:dyDescent="0.4">
      <c r="A327" s="106"/>
      <c r="B327" s="107"/>
      <c r="C327" s="48"/>
      <c r="D327" s="48"/>
      <c r="E327" s="48"/>
      <c r="F327" s="2"/>
      <c r="G327" s="10"/>
      <c r="H327" s="14"/>
      <c r="I327" s="81"/>
      <c r="J327" s="8"/>
      <c r="K327" s="8"/>
      <c r="L327" s="40">
        <f>AVERAGE(L324:L326)</f>
        <v>2.3333333333333335</v>
      </c>
      <c r="M327" s="16"/>
      <c r="N327" s="81"/>
      <c r="O327" s="16"/>
      <c r="P327" s="41">
        <f>AVERAGE(P324:P326)</f>
        <v>0.66666666666666663</v>
      </c>
      <c r="Q327" s="10"/>
      <c r="R327" s="81"/>
      <c r="S327" s="8"/>
      <c r="T327" s="8"/>
      <c r="U327" s="40"/>
      <c r="V327" s="8"/>
    </row>
    <row r="328" spans="1:22" ht="33" customHeight="1" thickBot="1" x14ac:dyDescent="0.4">
      <c r="A328" s="110"/>
      <c r="B328" s="111" t="s">
        <v>848</v>
      </c>
      <c r="C328" s="49" t="s">
        <v>112</v>
      </c>
      <c r="D328" s="49" t="s">
        <v>257</v>
      </c>
      <c r="E328" s="27">
        <v>45731.542696759258</v>
      </c>
      <c r="F328" s="32" t="s">
        <v>261</v>
      </c>
      <c r="G328" s="28" t="s">
        <v>20</v>
      </c>
      <c r="H328" s="31">
        <v>-1.6665000000000001</v>
      </c>
      <c r="I328" s="82">
        <v>29</v>
      </c>
      <c r="J328" s="28"/>
      <c r="K328" s="28">
        <v>0</v>
      </c>
      <c r="L328" s="28">
        <v>0</v>
      </c>
      <c r="M328" s="31">
        <v>47.772999999999996</v>
      </c>
      <c r="N328" s="82">
        <v>118</v>
      </c>
      <c r="O328" s="31"/>
      <c r="P328" s="31">
        <v>3</v>
      </c>
      <c r="Q328" s="28" t="s">
        <v>21</v>
      </c>
      <c r="R328" s="82">
        <v>10.708667199999999</v>
      </c>
      <c r="S328" s="28">
        <v>272</v>
      </c>
      <c r="T328" s="28"/>
      <c r="U328" s="28"/>
      <c r="V328" s="28" t="s">
        <v>258</v>
      </c>
    </row>
    <row r="329" spans="1:22" ht="33" customHeight="1" thickBot="1" x14ac:dyDescent="0.4">
      <c r="A329" s="110"/>
      <c r="B329" s="111"/>
      <c r="C329" s="49" t="s">
        <v>112</v>
      </c>
      <c r="D329" s="49" t="s">
        <v>257</v>
      </c>
      <c r="E329" s="63">
        <v>45849</v>
      </c>
      <c r="F329" s="26" t="s">
        <v>259</v>
      </c>
      <c r="G329" s="28" t="s">
        <v>260</v>
      </c>
      <c r="H329" s="31">
        <v>-1.6665000000000001</v>
      </c>
      <c r="I329" s="82">
        <v>29</v>
      </c>
      <c r="J329" s="28"/>
      <c r="K329" s="28">
        <v>0</v>
      </c>
      <c r="L329" s="28">
        <v>0</v>
      </c>
      <c r="M329" s="31">
        <v>47.772999999999996</v>
      </c>
      <c r="N329" s="82">
        <v>118</v>
      </c>
      <c r="O329" s="31"/>
      <c r="P329" s="31">
        <v>3</v>
      </c>
      <c r="Q329" s="28" t="s">
        <v>27</v>
      </c>
      <c r="R329" s="82">
        <v>17.992135699999999</v>
      </c>
      <c r="S329" s="28">
        <v>457</v>
      </c>
      <c r="T329" s="28"/>
      <c r="U329" s="28"/>
      <c r="V329" s="28"/>
    </row>
    <row r="330" spans="1:22" ht="33" customHeight="1" thickBot="1" x14ac:dyDescent="0.4">
      <c r="A330" s="110"/>
      <c r="B330" s="111"/>
      <c r="C330" s="49"/>
      <c r="D330" s="49"/>
      <c r="E330" s="63"/>
      <c r="F330" s="26"/>
      <c r="G330" s="28"/>
      <c r="H330" s="31"/>
      <c r="I330" s="82"/>
      <c r="J330" s="28"/>
      <c r="K330" s="28"/>
      <c r="L330" s="40">
        <f>AVERAGE(L328:L329)</f>
        <v>0</v>
      </c>
      <c r="M330" s="31"/>
      <c r="N330" s="82"/>
      <c r="O330" s="31"/>
      <c r="P330" s="41">
        <f>AVERAGE(P328:P329)</f>
        <v>3</v>
      </c>
      <c r="Q330" s="28"/>
      <c r="R330" s="82"/>
      <c r="S330" s="28"/>
      <c r="T330" s="28"/>
      <c r="U330" s="40"/>
      <c r="V330" s="28"/>
    </row>
    <row r="331" spans="1:22" ht="33" customHeight="1" thickBot="1" x14ac:dyDescent="0.4">
      <c r="A331" s="110"/>
      <c r="B331" s="111" t="s">
        <v>849</v>
      </c>
      <c r="C331" s="48" t="s">
        <v>112</v>
      </c>
      <c r="D331" s="48" t="s">
        <v>252</v>
      </c>
      <c r="E331" s="1">
        <v>45798.487893518519</v>
      </c>
      <c r="F331" s="2" t="s">
        <v>253</v>
      </c>
      <c r="G331" s="8" t="s">
        <v>254</v>
      </c>
      <c r="H331" s="16">
        <v>-3.8885000000000001</v>
      </c>
      <c r="I331" s="81">
        <v>25</v>
      </c>
      <c r="J331" s="8"/>
      <c r="K331" s="8">
        <v>1</v>
      </c>
      <c r="L331" s="8">
        <v>1</v>
      </c>
      <c r="M331" s="16">
        <v>48.884</v>
      </c>
      <c r="N331" s="81">
        <v>120</v>
      </c>
      <c r="O331" s="16"/>
      <c r="P331" s="16">
        <v>3</v>
      </c>
      <c r="Q331" s="8" t="s">
        <v>27</v>
      </c>
      <c r="R331" s="81">
        <v>9.7637847999999998</v>
      </c>
      <c r="S331" s="8">
        <v>248</v>
      </c>
      <c r="T331" s="8"/>
      <c r="U331" s="8"/>
      <c r="V331" s="8" t="s">
        <v>255</v>
      </c>
    </row>
    <row r="332" spans="1:22" ht="33" customHeight="1" thickBot="1" x14ac:dyDescent="0.4">
      <c r="A332" s="110"/>
      <c r="B332" s="111"/>
      <c r="C332" s="48" t="s">
        <v>112</v>
      </c>
      <c r="D332" s="48" t="s">
        <v>252</v>
      </c>
      <c r="E332" s="4">
        <v>45839.577615740738</v>
      </c>
      <c r="F332" s="5" t="s">
        <v>130</v>
      </c>
      <c r="G332" s="11" t="s">
        <v>20</v>
      </c>
      <c r="H332" s="15">
        <v>-5.5549999999999997</v>
      </c>
      <c r="I332" s="83">
        <v>22</v>
      </c>
      <c r="J332" s="9"/>
      <c r="K332" s="9">
        <v>1</v>
      </c>
      <c r="L332" s="9">
        <v>1</v>
      </c>
      <c r="M332" s="17">
        <v>40.551499999999997</v>
      </c>
      <c r="N332" s="83">
        <v>105</v>
      </c>
      <c r="O332" s="17"/>
      <c r="P332" s="17">
        <v>1</v>
      </c>
      <c r="Q332" s="11"/>
      <c r="R332" s="83">
        <v>12.677172199999999</v>
      </c>
      <c r="S332" s="9">
        <v>322</v>
      </c>
      <c r="T332" s="9"/>
      <c r="U332" s="9"/>
      <c r="V332" s="9"/>
    </row>
    <row r="333" spans="1:22" ht="33" customHeight="1" thickBot="1" x14ac:dyDescent="0.4">
      <c r="A333" s="110"/>
      <c r="B333" s="111"/>
      <c r="C333" s="48" t="s">
        <v>112</v>
      </c>
      <c r="D333" s="48" t="s">
        <v>252</v>
      </c>
      <c r="E333" s="1">
        <v>45839.577928240738</v>
      </c>
      <c r="F333" s="2" t="s">
        <v>256</v>
      </c>
      <c r="G333" s="10" t="s">
        <v>20</v>
      </c>
      <c r="H333" s="14">
        <v>-6.6660000000000004</v>
      </c>
      <c r="I333" s="81">
        <v>20</v>
      </c>
      <c r="J333" s="8"/>
      <c r="K333" s="8">
        <v>2</v>
      </c>
      <c r="L333" s="8">
        <v>2</v>
      </c>
      <c r="M333" s="16">
        <v>38.884999999999998</v>
      </c>
      <c r="N333" s="81">
        <v>102</v>
      </c>
      <c r="O333" s="16"/>
      <c r="P333" s="16">
        <v>1</v>
      </c>
      <c r="Q333" s="10"/>
      <c r="R333" s="81">
        <v>18.622057299999998</v>
      </c>
      <c r="S333" s="8">
        <v>473</v>
      </c>
      <c r="T333" s="8"/>
      <c r="U333" s="8"/>
      <c r="V333" s="8"/>
    </row>
    <row r="334" spans="1:22" ht="33" customHeight="1" thickBot="1" x14ac:dyDescent="0.4">
      <c r="A334" s="110"/>
      <c r="B334" s="111"/>
      <c r="C334" s="48"/>
      <c r="D334" s="48"/>
      <c r="E334" s="1"/>
      <c r="F334" s="2"/>
      <c r="G334" s="10"/>
      <c r="H334" s="14"/>
      <c r="I334" s="81"/>
      <c r="J334" s="8"/>
      <c r="K334" s="8"/>
      <c r="L334" s="40">
        <f>AVERAGE(L331:L333)</f>
        <v>1.3333333333333333</v>
      </c>
      <c r="M334" s="16"/>
      <c r="N334" s="81"/>
      <c r="O334" s="16"/>
      <c r="P334" s="41">
        <f>AVERAGE(P331:P333)</f>
        <v>1.6666666666666667</v>
      </c>
      <c r="Q334" s="10"/>
      <c r="R334" s="81"/>
      <c r="S334" s="8"/>
      <c r="T334" s="8"/>
      <c r="U334" s="40"/>
      <c r="V334" s="8"/>
    </row>
    <row r="335" spans="1:22" ht="33" customHeight="1" thickBot="1" x14ac:dyDescent="0.4">
      <c r="A335" s="106"/>
      <c r="B335" s="107" t="s">
        <v>831</v>
      </c>
      <c r="C335" s="47" t="s">
        <v>318</v>
      </c>
      <c r="D335" s="47" t="s">
        <v>344</v>
      </c>
      <c r="E335" s="20">
        <v>45835.606481481482</v>
      </c>
      <c r="F335" s="21" t="s">
        <v>331</v>
      </c>
      <c r="G335" s="22"/>
      <c r="H335" s="23">
        <v>-12.221</v>
      </c>
      <c r="I335" s="80">
        <v>10</v>
      </c>
      <c r="J335" s="24"/>
      <c r="K335" s="24">
        <v>3</v>
      </c>
      <c r="L335" s="24">
        <v>3</v>
      </c>
      <c r="M335" s="25">
        <v>38.884999999999998</v>
      </c>
      <c r="N335" s="80">
        <v>102</v>
      </c>
      <c r="O335" s="25"/>
      <c r="P335" s="25">
        <v>1</v>
      </c>
      <c r="Q335" s="22" t="s">
        <v>27</v>
      </c>
      <c r="R335" s="80">
        <v>16.2992214</v>
      </c>
      <c r="S335" s="24">
        <v>414</v>
      </c>
      <c r="T335" s="24"/>
      <c r="U335" s="24"/>
      <c r="V335" s="24"/>
    </row>
    <row r="336" spans="1:22" ht="33" customHeight="1" thickBot="1" x14ac:dyDescent="0.4">
      <c r="A336" s="106"/>
      <c r="B336" s="107"/>
      <c r="C336" s="47" t="s">
        <v>318</v>
      </c>
      <c r="D336" s="47" t="s">
        <v>344</v>
      </c>
      <c r="E336" s="20">
        <v>45835.60701388889</v>
      </c>
      <c r="F336" s="21" t="s">
        <v>346</v>
      </c>
      <c r="G336" s="22"/>
      <c r="H336" s="23">
        <v>-6.6660000000000004</v>
      </c>
      <c r="I336" s="80">
        <v>20</v>
      </c>
      <c r="J336" s="24"/>
      <c r="K336" s="24">
        <v>2</v>
      </c>
      <c r="L336" s="24">
        <v>2</v>
      </c>
      <c r="M336" s="25">
        <v>37.774000000000001</v>
      </c>
      <c r="N336" s="80">
        <v>100</v>
      </c>
      <c r="O336" s="25"/>
      <c r="P336" s="25">
        <v>1</v>
      </c>
      <c r="Q336" s="22" t="s">
        <v>21</v>
      </c>
      <c r="R336" s="80">
        <v>20.1181211</v>
      </c>
      <c r="S336" s="24">
        <v>511</v>
      </c>
      <c r="T336" s="24"/>
      <c r="U336" s="24"/>
      <c r="V336" s="24"/>
    </row>
    <row r="337" spans="1:22" ht="33" customHeight="1" thickBot="1" x14ac:dyDescent="0.4">
      <c r="A337" s="106"/>
      <c r="B337" s="107"/>
      <c r="C337" s="47" t="s">
        <v>318</v>
      </c>
      <c r="D337" s="47" t="s">
        <v>344</v>
      </c>
      <c r="E337" s="20">
        <v>45835.606145833335</v>
      </c>
      <c r="F337" s="21" t="s">
        <v>345</v>
      </c>
      <c r="G337" s="22"/>
      <c r="H337" s="23">
        <v>-3.8885000000000001</v>
      </c>
      <c r="I337" s="80">
        <v>25</v>
      </c>
      <c r="J337" s="24"/>
      <c r="K337" s="24">
        <v>1</v>
      </c>
      <c r="L337" s="24">
        <v>1</v>
      </c>
      <c r="M337" s="25">
        <v>36.662999999999997</v>
      </c>
      <c r="N337" s="80">
        <v>98</v>
      </c>
      <c r="O337" s="25"/>
      <c r="P337" s="25">
        <v>0</v>
      </c>
      <c r="Q337" s="22" t="s">
        <v>21</v>
      </c>
      <c r="R337" s="80">
        <v>59.055149999999998</v>
      </c>
      <c r="S337" s="24">
        <v>1500</v>
      </c>
      <c r="T337" s="24"/>
      <c r="U337" s="24"/>
      <c r="V337" s="24"/>
    </row>
    <row r="338" spans="1:22" ht="33" customHeight="1" thickBot="1" x14ac:dyDescent="0.4">
      <c r="A338" s="106"/>
      <c r="B338" s="107"/>
      <c r="C338" s="47"/>
      <c r="D338" s="47"/>
      <c r="E338" s="20"/>
      <c r="F338" s="21"/>
      <c r="G338" s="22"/>
      <c r="H338" s="23"/>
      <c r="I338" s="80"/>
      <c r="J338" s="24"/>
      <c r="K338" s="24"/>
      <c r="L338" s="40">
        <f>AVERAGE(L335:L337)</f>
        <v>2</v>
      </c>
      <c r="M338" s="25"/>
      <c r="N338" s="80"/>
      <c r="O338" s="25"/>
      <c r="P338" s="41">
        <f>AVERAGE(P335:P337)</f>
        <v>0.66666666666666663</v>
      </c>
      <c r="Q338" s="22"/>
      <c r="R338" s="80"/>
      <c r="S338" s="24"/>
      <c r="T338" s="24"/>
      <c r="U338" s="40"/>
      <c r="V338" s="24"/>
    </row>
    <row r="339" spans="1:22" ht="33" customHeight="1" thickBot="1" x14ac:dyDescent="0.4">
      <c r="A339" s="110"/>
      <c r="B339" s="111" t="s">
        <v>249</v>
      </c>
      <c r="C339" s="48" t="s">
        <v>112</v>
      </c>
      <c r="D339" s="48" t="s">
        <v>249</v>
      </c>
      <c r="E339" s="1">
        <v>45731.545393518521</v>
      </c>
      <c r="F339" s="2" t="s">
        <v>250</v>
      </c>
      <c r="G339" s="8" t="s">
        <v>20</v>
      </c>
      <c r="H339" s="16">
        <v>7.2214999999999998</v>
      </c>
      <c r="I339" s="81">
        <v>45</v>
      </c>
      <c r="J339" s="8"/>
      <c r="K339" s="8">
        <v>0</v>
      </c>
      <c r="L339" s="8">
        <v>0</v>
      </c>
      <c r="M339" s="16">
        <v>38.884999999999998</v>
      </c>
      <c r="N339" s="81">
        <v>102</v>
      </c>
      <c r="O339" s="16"/>
      <c r="P339" s="16">
        <v>1</v>
      </c>
      <c r="Q339" s="8" t="s">
        <v>21</v>
      </c>
      <c r="R339" s="81">
        <v>12.204730999999999</v>
      </c>
      <c r="S339" s="8">
        <v>310</v>
      </c>
      <c r="T339" s="8"/>
      <c r="U339" s="8"/>
      <c r="V339" s="8" t="s">
        <v>251</v>
      </c>
    </row>
    <row r="340" spans="1:22" ht="33" customHeight="1" thickBot="1" x14ac:dyDescent="0.4">
      <c r="A340" s="110"/>
      <c r="B340" s="111"/>
      <c r="C340" s="48" t="s">
        <v>112</v>
      </c>
      <c r="D340" s="48" t="s">
        <v>249</v>
      </c>
      <c r="E340" s="1">
        <v>45856</v>
      </c>
      <c r="F340" s="72" t="s">
        <v>204</v>
      </c>
      <c r="G340" s="13" t="s">
        <v>20</v>
      </c>
      <c r="H340" s="19">
        <f>(I340-32)*1.8</f>
        <v>0</v>
      </c>
      <c r="I340" s="84">
        <v>32</v>
      </c>
      <c r="J340" s="13"/>
      <c r="K340" s="13">
        <v>0</v>
      </c>
      <c r="L340" s="13">
        <v>0</v>
      </c>
      <c r="M340" s="19">
        <f>(N340-32)/1.8</f>
        <v>42.777777777777779</v>
      </c>
      <c r="N340" s="84">
        <v>109</v>
      </c>
      <c r="O340" s="19"/>
      <c r="P340" s="19">
        <v>2</v>
      </c>
      <c r="Q340" s="13" t="s">
        <v>21</v>
      </c>
      <c r="R340" s="84">
        <v>14.212606099999999</v>
      </c>
      <c r="S340" s="13">
        <v>361</v>
      </c>
      <c r="T340" s="8"/>
      <c r="U340" s="8"/>
      <c r="V340" s="8"/>
    </row>
    <row r="341" spans="1:22" ht="33" customHeight="1" thickBot="1" x14ac:dyDescent="0.4">
      <c r="A341" s="110"/>
      <c r="B341" s="111"/>
      <c r="C341" s="48" t="s">
        <v>112</v>
      </c>
      <c r="D341" s="48" t="s">
        <v>249</v>
      </c>
      <c r="E341" s="71">
        <v>45856</v>
      </c>
      <c r="F341" s="72" t="s">
        <v>231</v>
      </c>
      <c r="G341" s="8" t="s">
        <v>733</v>
      </c>
      <c r="H341" s="19">
        <f>(I341-32)/1.8</f>
        <v>7.2222222222222223</v>
      </c>
      <c r="I341" s="84">
        <v>45</v>
      </c>
      <c r="J341" s="13"/>
      <c r="K341" s="13">
        <v>0</v>
      </c>
      <c r="L341" s="13">
        <v>0</v>
      </c>
      <c r="M341" s="19">
        <f>(N341-32)/1.8</f>
        <v>35</v>
      </c>
      <c r="N341" s="84">
        <v>95</v>
      </c>
      <c r="O341" s="19"/>
      <c r="P341" s="19">
        <v>0</v>
      </c>
      <c r="Q341" s="75" t="s">
        <v>21</v>
      </c>
      <c r="R341" s="84">
        <f>S341/25.4</f>
        <v>28.425196850393704</v>
      </c>
      <c r="S341" s="13">
        <v>722</v>
      </c>
      <c r="T341" s="8"/>
      <c r="U341" s="8"/>
      <c r="V341" s="8"/>
    </row>
    <row r="342" spans="1:22" ht="33" customHeight="1" thickBot="1" x14ac:dyDescent="0.4">
      <c r="A342" s="110"/>
      <c r="B342" s="111"/>
      <c r="C342" s="48"/>
      <c r="D342" s="48"/>
      <c r="E342" s="1"/>
      <c r="F342" s="2"/>
      <c r="G342" s="8"/>
      <c r="H342" s="16"/>
      <c r="I342" s="81"/>
      <c r="J342" s="8"/>
      <c r="K342" s="8"/>
      <c r="L342" s="40">
        <f>AVERAGE(L339:L341)</f>
        <v>0</v>
      </c>
      <c r="M342" s="16"/>
      <c r="N342" s="81"/>
      <c r="O342" s="16"/>
      <c r="P342" s="41">
        <f>AVERAGE(P339:P341)</f>
        <v>1</v>
      </c>
      <c r="Q342" s="8"/>
      <c r="R342" s="81"/>
      <c r="S342" s="8"/>
      <c r="T342" s="8"/>
      <c r="U342" s="40"/>
      <c r="V342" s="8"/>
    </row>
    <row r="343" spans="1:22" ht="33" customHeight="1" thickBot="1" x14ac:dyDescent="0.4">
      <c r="A343" s="110"/>
      <c r="B343" s="111" t="s">
        <v>850</v>
      </c>
      <c r="C343" s="49" t="s">
        <v>112</v>
      </c>
      <c r="D343" s="49" t="s">
        <v>247</v>
      </c>
      <c r="E343" s="27">
        <v>45731.548784722225</v>
      </c>
      <c r="F343" s="26" t="s">
        <v>11</v>
      </c>
      <c r="G343" s="28" t="s">
        <v>20</v>
      </c>
      <c r="H343" s="30">
        <v>-1.111</v>
      </c>
      <c r="I343" s="82">
        <v>30</v>
      </c>
      <c r="J343" s="28"/>
      <c r="K343" s="28">
        <v>0</v>
      </c>
      <c r="L343" s="28">
        <v>0</v>
      </c>
      <c r="M343" s="31">
        <v>44.44</v>
      </c>
      <c r="N343" s="82">
        <v>112</v>
      </c>
      <c r="O343" s="31"/>
      <c r="P343" s="31">
        <v>2</v>
      </c>
      <c r="Q343" s="29" t="s">
        <v>21</v>
      </c>
      <c r="R343" s="82">
        <v>24.409461999999998</v>
      </c>
      <c r="S343" s="28">
        <v>620</v>
      </c>
      <c r="T343" s="28"/>
      <c r="U343" s="28"/>
      <c r="V343" s="28" t="s">
        <v>248</v>
      </c>
    </row>
    <row r="344" spans="1:22" ht="33" customHeight="1" thickBot="1" x14ac:dyDescent="0.4">
      <c r="A344" s="110"/>
      <c r="B344" s="132"/>
      <c r="C344" s="49" t="s">
        <v>112</v>
      </c>
      <c r="D344" s="49" t="s">
        <v>247</v>
      </c>
      <c r="E344" s="27">
        <v>45856</v>
      </c>
      <c r="F344" s="26" t="s">
        <v>93</v>
      </c>
      <c r="G344" s="28" t="s">
        <v>20</v>
      </c>
      <c r="H344" s="31">
        <f>(I344-32)/1.8</f>
        <v>0</v>
      </c>
      <c r="I344" s="82">
        <v>32</v>
      </c>
      <c r="J344" s="28"/>
      <c r="K344" s="28">
        <v>0</v>
      </c>
      <c r="L344" s="28">
        <v>0</v>
      </c>
      <c r="M344" s="31">
        <f>(N344-32)/1.8</f>
        <v>46.111111111111107</v>
      </c>
      <c r="N344" s="82">
        <v>115</v>
      </c>
      <c r="O344" s="31"/>
      <c r="P344" s="31">
        <v>3</v>
      </c>
      <c r="Q344" s="28" t="s">
        <v>21</v>
      </c>
      <c r="R344" s="82">
        <f>S344/25.4</f>
        <v>9.9212598425196852</v>
      </c>
      <c r="S344" s="28">
        <v>252</v>
      </c>
      <c r="T344" s="28"/>
      <c r="U344" s="28"/>
      <c r="V344" s="28"/>
    </row>
    <row r="345" spans="1:22" ht="33" customHeight="1" thickBot="1" x14ac:dyDescent="0.4">
      <c r="A345" s="110"/>
      <c r="B345" s="132"/>
      <c r="C345" s="49" t="s">
        <v>112</v>
      </c>
      <c r="D345" s="49" t="s">
        <v>247</v>
      </c>
      <c r="E345" s="27">
        <v>45856</v>
      </c>
      <c r="F345" s="26" t="s">
        <v>730</v>
      </c>
      <c r="G345" s="28" t="s">
        <v>20</v>
      </c>
      <c r="H345" s="31">
        <f>(I345-32)/1.8</f>
        <v>-2.2222222222222223</v>
      </c>
      <c r="I345" s="82">
        <v>28</v>
      </c>
      <c r="J345" s="28"/>
      <c r="K345" s="28">
        <v>0</v>
      </c>
      <c r="L345" s="28">
        <v>0</v>
      </c>
      <c r="M345" s="31">
        <f>(N345-32)/1.8</f>
        <v>44.444444444444443</v>
      </c>
      <c r="N345" s="82">
        <v>112</v>
      </c>
      <c r="O345" s="31"/>
      <c r="P345" s="31">
        <v>2</v>
      </c>
      <c r="Q345" s="28" t="s">
        <v>21</v>
      </c>
      <c r="R345" s="82">
        <f>S345/25.4</f>
        <v>20.433070866141733</v>
      </c>
      <c r="S345" s="28">
        <v>519</v>
      </c>
      <c r="T345" s="28"/>
      <c r="U345" s="28"/>
      <c r="V345" s="28"/>
    </row>
    <row r="346" spans="1:22" ht="33" customHeight="1" thickBot="1" x14ac:dyDescent="0.4">
      <c r="A346" s="110"/>
      <c r="B346" s="132"/>
      <c r="C346" s="49"/>
      <c r="D346" s="49"/>
      <c r="E346" s="27"/>
      <c r="F346" s="26"/>
      <c r="G346" s="28"/>
      <c r="H346" s="30"/>
      <c r="I346" s="82"/>
      <c r="J346" s="28"/>
      <c r="K346" s="28"/>
      <c r="L346" s="40">
        <f>AVERAGE(L343:L345)</f>
        <v>0</v>
      </c>
      <c r="M346" s="31"/>
      <c r="N346" s="82"/>
      <c r="O346" s="31"/>
      <c r="P346" s="41">
        <f>AVERAGE(P343:P345)</f>
        <v>2.3333333333333335</v>
      </c>
      <c r="Q346" s="29"/>
      <c r="R346" s="82"/>
      <c r="S346" s="28"/>
      <c r="T346" s="28"/>
      <c r="U346" s="40"/>
      <c r="V346" s="28"/>
    </row>
    <row r="347" spans="1:22" ht="33" customHeight="1" thickBot="1" x14ac:dyDescent="0.4">
      <c r="A347" s="117" t="s">
        <v>762</v>
      </c>
      <c r="B347" s="131" t="s">
        <v>895</v>
      </c>
      <c r="C347" s="48" t="s">
        <v>111</v>
      </c>
      <c r="D347" s="48" t="s">
        <v>41</v>
      </c>
      <c r="E347" s="4">
        <v>45845.501550925925</v>
      </c>
      <c r="F347" s="5" t="s">
        <v>42</v>
      </c>
      <c r="G347" s="11" t="s">
        <v>20</v>
      </c>
      <c r="H347" s="15">
        <v>-5.5549999999999997</v>
      </c>
      <c r="I347" s="83">
        <v>22</v>
      </c>
      <c r="J347" s="9"/>
      <c r="K347" s="9">
        <v>1</v>
      </c>
      <c r="L347" s="9">
        <v>1</v>
      </c>
      <c r="M347" s="17">
        <v>38.884999999999998</v>
      </c>
      <c r="N347" s="83">
        <v>102</v>
      </c>
      <c r="O347" s="17"/>
      <c r="P347" s="17">
        <v>1</v>
      </c>
      <c r="Q347" s="11"/>
      <c r="R347" s="83">
        <v>42.559078100000001</v>
      </c>
      <c r="S347" s="9">
        <v>1081</v>
      </c>
      <c r="T347" s="9"/>
      <c r="U347" s="9"/>
      <c r="V347" s="9"/>
    </row>
    <row r="348" spans="1:22" ht="33" customHeight="1" thickBot="1" x14ac:dyDescent="0.4">
      <c r="A348" s="117"/>
      <c r="B348" s="131"/>
      <c r="C348" s="48" t="s">
        <v>111</v>
      </c>
      <c r="D348" s="48" t="s">
        <v>41</v>
      </c>
      <c r="E348" s="1">
        <v>45845.501157407409</v>
      </c>
      <c r="F348" s="2" t="s">
        <v>15</v>
      </c>
      <c r="G348" s="11" t="s">
        <v>20</v>
      </c>
      <c r="H348" s="14">
        <v>-2.222</v>
      </c>
      <c r="I348" s="81">
        <v>28</v>
      </c>
      <c r="J348" s="8"/>
      <c r="K348" s="8">
        <v>0</v>
      </c>
      <c r="L348" s="8">
        <v>0</v>
      </c>
      <c r="M348" s="16">
        <v>34.996499999999997</v>
      </c>
      <c r="N348" s="81">
        <v>95</v>
      </c>
      <c r="O348" s="16"/>
      <c r="P348" s="16">
        <v>0</v>
      </c>
      <c r="Q348" s="10"/>
      <c r="R348" s="81">
        <v>47.7559313</v>
      </c>
      <c r="S348" s="8">
        <v>1213</v>
      </c>
      <c r="T348" s="8"/>
      <c r="U348" s="8"/>
      <c r="V348" s="8"/>
    </row>
    <row r="349" spans="1:22" ht="33" customHeight="1" thickBot="1" x14ac:dyDescent="0.4">
      <c r="A349" s="133"/>
      <c r="B349" s="134"/>
      <c r="C349" s="48" t="s">
        <v>111</v>
      </c>
      <c r="D349" s="48" t="s">
        <v>41</v>
      </c>
      <c r="E349" s="1">
        <v>45845.502604166664</v>
      </c>
      <c r="F349" s="2" t="s">
        <v>43</v>
      </c>
      <c r="G349" s="11" t="s">
        <v>20</v>
      </c>
      <c r="H349" s="14">
        <v>0</v>
      </c>
      <c r="I349" s="81">
        <v>32</v>
      </c>
      <c r="J349" s="8"/>
      <c r="K349" s="8">
        <v>0</v>
      </c>
      <c r="L349" s="8">
        <v>0</v>
      </c>
      <c r="M349" s="16">
        <v>42.217999999999996</v>
      </c>
      <c r="N349" s="81">
        <v>108</v>
      </c>
      <c r="O349" s="16"/>
      <c r="P349" s="16">
        <v>2</v>
      </c>
      <c r="Q349" s="10"/>
      <c r="R349" s="81">
        <v>48.937034300000001</v>
      </c>
      <c r="S349" s="8">
        <v>1243</v>
      </c>
      <c r="T349" s="8"/>
      <c r="U349" s="8"/>
      <c r="V349" s="8"/>
    </row>
    <row r="350" spans="1:22" ht="33" customHeight="1" thickBot="1" x14ac:dyDescent="0.4">
      <c r="A350" s="133"/>
      <c r="B350" s="134"/>
      <c r="C350" s="48"/>
      <c r="D350" s="48"/>
      <c r="E350" s="1"/>
      <c r="F350" s="2"/>
      <c r="G350" s="10"/>
      <c r="H350" s="14"/>
      <c r="I350" s="81"/>
      <c r="J350" s="8"/>
      <c r="K350" s="8"/>
      <c r="L350" s="40">
        <f>AVERAGE(L347:L349)</f>
        <v>0.33333333333333331</v>
      </c>
      <c r="M350" s="16"/>
      <c r="N350" s="81"/>
      <c r="O350" s="16"/>
      <c r="P350" s="41">
        <f>AVERAGE(P347:P349)</f>
        <v>1</v>
      </c>
      <c r="Q350" s="10"/>
      <c r="R350" s="81"/>
      <c r="S350" s="8"/>
      <c r="T350" s="8"/>
      <c r="U350" s="40"/>
      <c r="V350" s="8"/>
    </row>
    <row r="351" spans="1:22" ht="33" customHeight="1" thickBot="1" x14ac:dyDescent="0.4">
      <c r="A351" s="103"/>
      <c r="B351" s="130" t="s">
        <v>832</v>
      </c>
      <c r="C351" s="47" t="s">
        <v>297</v>
      </c>
      <c r="D351" s="47" t="s">
        <v>340</v>
      </c>
      <c r="E351" s="20">
        <v>45842.593599537038</v>
      </c>
      <c r="F351" s="21" t="s">
        <v>341</v>
      </c>
      <c r="G351" s="22"/>
      <c r="H351" s="23">
        <v>-1.111</v>
      </c>
      <c r="I351" s="80">
        <v>30</v>
      </c>
      <c r="J351" s="24"/>
      <c r="K351" s="24">
        <v>0</v>
      </c>
      <c r="L351" s="24">
        <v>0</v>
      </c>
      <c r="M351" s="25">
        <v>40.551499999999997</v>
      </c>
      <c r="N351" s="80">
        <v>105</v>
      </c>
      <c r="O351" s="25"/>
      <c r="P351" s="25">
        <v>1</v>
      </c>
      <c r="Q351" s="22" t="s">
        <v>21</v>
      </c>
      <c r="R351" s="80">
        <v>36.259862099999999</v>
      </c>
      <c r="S351" s="24">
        <v>921</v>
      </c>
      <c r="T351" s="24"/>
      <c r="U351" s="24"/>
      <c r="V351" s="24"/>
    </row>
    <row r="352" spans="1:22" ht="33" customHeight="1" thickBot="1" x14ac:dyDescent="0.4">
      <c r="A352" s="103"/>
      <c r="B352" s="130"/>
      <c r="C352" s="47" t="s">
        <v>297</v>
      </c>
      <c r="D352" s="47" t="s">
        <v>340</v>
      </c>
      <c r="E352" s="20">
        <v>45842.594108796293</v>
      </c>
      <c r="F352" s="21" t="s">
        <v>342</v>
      </c>
      <c r="G352" s="22"/>
      <c r="H352" s="23">
        <v>0</v>
      </c>
      <c r="I352" s="80">
        <v>32</v>
      </c>
      <c r="J352" s="24"/>
      <c r="K352" s="24">
        <v>0</v>
      </c>
      <c r="L352" s="24">
        <v>0</v>
      </c>
      <c r="M352" s="25">
        <v>38.884999999999998</v>
      </c>
      <c r="N352" s="80">
        <v>102</v>
      </c>
      <c r="O352" s="25"/>
      <c r="P352" s="25">
        <v>1</v>
      </c>
      <c r="Q352" s="22" t="s">
        <v>21</v>
      </c>
      <c r="R352" s="80">
        <v>75.826812599999997</v>
      </c>
      <c r="S352" s="24">
        <v>1926</v>
      </c>
      <c r="T352" s="24"/>
      <c r="U352" s="24"/>
      <c r="V352" s="24"/>
    </row>
    <row r="353" spans="1:22" ht="33" customHeight="1" thickBot="1" x14ac:dyDescent="0.4">
      <c r="A353" s="103"/>
      <c r="B353" s="130"/>
      <c r="C353" s="47" t="s">
        <v>318</v>
      </c>
      <c r="D353" s="47" t="s">
        <v>340</v>
      </c>
      <c r="E353" s="20">
        <v>45842.594444444447</v>
      </c>
      <c r="F353" s="21" t="s">
        <v>343</v>
      </c>
      <c r="G353" s="22"/>
      <c r="H353" s="23">
        <v>-3.8885000000000001</v>
      </c>
      <c r="I353" s="80">
        <v>25</v>
      </c>
      <c r="J353" s="24"/>
      <c r="K353" s="24">
        <v>1</v>
      </c>
      <c r="L353" s="24">
        <v>1</v>
      </c>
      <c r="M353" s="25">
        <v>34.996499999999997</v>
      </c>
      <c r="N353" s="80">
        <v>95</v>
      </c>
      <c r="O353" s="25"/>
      <c r="P353" s="25">
        <v>0</v>
      </c>
      <c r="Q353" s="22" t="s">
        <v>21</v>
      </c>
      <c r="R353" s="80">
        <v>88.031543599999992</v>
      </c>
      <c r="S353" s="24">
        <v>2236</v>
      </c>
      <c r="T353" s="24"/>
      <c r="U353" s="24"/>
      <c r="V353" s="24"/>
    </row>
    <row r="354" spans="1:22" ht="33" customHeight="1" thickBot="1" x14ac:dyDescent="0.4">
      <c r="A354" s="103"/>
      <c r="B354" s="130"/>
      <c r="C354" s="47"/>
      <c r="D354" s="47"/>
      <c r="E354" s="20"/>
      <c r="F354" s="21"/>
      <c r="G354" s="22"/>
      <c r="H354" s="23"/>
      <c r="I354" s="80"/>
      <c r="J354" s="24"/>
      <c r="K354" s="24"/>
      <c r="L354" s="40">
        <f>AVERAGE(L351:L353)</f>
        <v>0.33333333333333331</v>
      </c>
      <c r="M354" s="25"/>
      <c r="N354" s="80"/>
      <c r="O354" s="25"/>
      <c r="P354" s="41">
        <f>SUM(P351:P353)</f>
        <v>2</v>
      </c>
      <c r="Q354" s="22"/>
      <c r="R354" s="80"/>
      <c r="S354" s="24"/>
      <c r="T354" s="24"/>
      <c r="U354" s="40"/>
      <c r="V354" s="24"/>
    </row>
    <row r="355" spans="1:22" ht="33" customHeight="1" thickBot="1" x14ac:dyDescent="0.4">
      <c r="A355" s="110"/>
      <c r="B355" s="111" t="s">
        <v>851</v>
      </c>
      <c r="C355" s="48" t="s">
        <v>112</v>
      </c>
      <c r="D355" s="48" t="s">
        <v>242</v>
      </c>
      <c r="E355" s="1">
        <v>45731.552916666667</v>
      </c>
      <c r="F355" s="2" t="s">
        <v>243</v>
      </c>
      <c r="G355" s="8" t="s">
        <v>20</v>
      </c>
      <c r="H355" s="16">
        <v>3.3330000000000002</v>
      </c>
      <c r="I355" s="81">
        <v>38</v>
      </c>
      <c r="J355" s="8"/>
      <c r="K355" s="8">
        <v>0</v>
      </c>
      <c r="L355" s="8">
        <v>0</v>
      </c>
      <c r="M355" s="16">
        <v>47.772999999999996</v>
      </c>
      <c r="N355" s="81">
        <v>118</v>
      </c>
      <c r="O355" s="16"/>
      <c r="P355" s="16">
        <v>3</v>
      </c>
      <c r="Q355" s="8" t="s">
        <v>21</v>
      </c>
      <c r="R355" s="81">
        <v>9.9212651999999988</v>
      </c>
      <c r="S355" s="8">
        <v>252</v>
      </c>
      <c r="T355" s="8"/>
      <c r="U355" s="8"/>
      <c r="V355" s="8" t="s">
        <v>244</v>
      </c>
    </row>
    <row r="356" spans="1:22" ht="33" customHeight="1" thickBot="1" x14ac:dyDescent="0.4">
      <c r="A356" s="110"/>
      <c r="B356" s="111"/>
      <c r="C356" s="48" t="s">
        <v>112</v>
      </c>
      <c r="D356" s="48" t="s">
        <v>242</v>
      </c>
      <c r="E356" s="4">
        <v>45777.684618055559</v>
      </c>
      <c r="F356" s="5" t="s">
        <v>245</v>
      </c>
      <c r="G356" s="11" t="s">
        <v>20</v>
      </c>
      <c r="H356" s="15">
        <v>-7.7770000000000001</v>
      </c>
      <c r="I356" s="83">
        <v>18</v>
      </c>
      <c r="J356" s="9"/>
      <c r="K356" s="9">
        <v>2</v>
      </c>
      <c r="L356" s="9">
        <v>2</v>
      </c>
      <c r="M356" s="17">
        <v>44.44</v>
      </c>
      <c r="N356" s="93">
        <v>112</v>
      </c>
      <c r="O356" s="15"/>
      <c r="P356" s="15">
        <v>2</v>
      </c>
      <c r="Q356" s="11"/>
      <c r="R356" s="93">
        <v>9.9212651999999988</v>
      </c>
      <c r="S356" s="11">
        <v>252</v>
      </c>
      <c r="T356" s="11"/>
      <c r="U356" s="11"/>
      <c r="V356" s="9" t="s">
        <v>246</v>
      </c>
    </row>
    <row r="357" spans="1:22" ht="33" customHeight="1" thickBot="1" x14ac:dyDescent="0.4">
      <c r="A357" s="110"/>
      <c r="B357" s="111"/>
      <c r="C357" s="48" t="s">
        <v>112</v>
      </c>
      <c r="D357" s="48" t="s">
        <v>242</v>
      </c>
      <c r="E357" s="71">
        <v>45856</v>
      </c>
      <c r="F357" s="72" t="s">
        <v>734</v>
      </c>
      <c r="G357" s="8" t="s">
        <v>20</v>
      </c>
      <c r="H357" s="15">
        <f>(I357-32)/1.8</f>
        <v>7.2222222222222223</v>
      </c>
      <c r="I357" s="83">
        <v>45</v>
      </c>
      <c r="J357" s="9"/>
      <c r="K357" s="9">
        <v>0</v>
      </c>
      <c r="L357" s="9">
        <v>0</v>
      </c>
      <c r="M357" s="17">
        <f>(N357-32)/1.8</f>
        <v>39.444444444444443</v>
      </c>
      <c r="N357" s="93">
        <v>103</v>
      </c>
      <c r="O357" s="15"/>
      <c r="P357" s="15">
        <v>1</v>
      </c>
      <c r="Q357" s="11"/>
      <c r="R357" s="93">
        <f>S357/25.4</f>
        <v>31.102362204724411</v>
      </c>
      <c r="S357" s="11">
        <v>790</v>
      </c>
      <c r="T357" s="11"/>
      <c r="U357" s="11"/>
      <c r="V357" s="9"/>
    </row>
    <row r="358" spans="1:22" ht="33" customHeight="1" thickBot="1" x14ac:dyDescent="0.4">
      <c r="A358" s="110"/>
      <c r="B358" s="111"/>
      <c r="C358" s="48" t="s">
        <v>112</v>
      </c>
      <c r="D358" s="48" t="s">
        <v>242</v>
      </c>
      <c r="E358" s="71">
        <v>45856</v>
      </c>
      <c r="F358" s="72" t="s">
        <v>231</v>
      </c>
      <c r="G358" s="13" t="s">
        <v>20</v>
      </c>
      <c r="H358" s="19">
        <v>8.8879999999999999</v>
      </c>
      <c r="I358" s="84">
        <v>48</v>
      </c>
      <c r="J358" s="13"/>
      <c r="K358" s="13">
        <v>0</v>
      </c>
      <c r="L358" s="13">
        <v>0</v>
      </c>
      <c r="M358" s="19">
        <v>34.996499999999997</v>
      </c>
      <c r="N358" s="84">
        <v>95</v>
      </c>
      <c r="O358" s="19"/>
      <c r="P358" s="19">
        <v>0</v>
      </c>
      <c r="Q358" s="13" t="s">
        <v>21</v>
      </c>
      <c r="R358" s="84">
        <v>33.582695299999997</v>
      </c>
      <c r="S358" s="13">
        <v>853</v>
      </c>
      <c r="T358" s="11"/>
      <c r="U358" s="11"/>
      <c r="V358" s="9"/>
    </row>
    <row r="359" spans="1:22" ht="33" customHeight="1" thickBot="1" x14ac:dyDescent="0.4">
      <c r="A359" s="110"/>
      <c r="B359" s="111"/>
      <c r="C359" s="48"/>
      <c r="D359" s="48"/>
      <c r="E359" s="4"/>
      <c r="F359" s="5"/>
      <c r="G359" s="11"/>
      <c r="H359" s="15"/>
      <c r="I359" s="83"/>
      <c r="J359" s="9"/>
      <c r="K359" s="9"/>
      <c r="L359" s="40">
        <f>AVERAGE(L355:L358)</f>
        <v>0.5</v>
      </c>
      <c r="M359" s="17"/>
      <c r="N359" s="93"/>
      <c r="O359" s="15"/>
      <c r="P359" s="138">
        <f>AVERAGE(P355:P358)</f>
        <v>1.5</v>
      </c>
      <c r="Q359" s="11"/>
      <c r="R359" s="93"/>
      <c r="S359" s="11"/>
      <c r="T359" s="11"/>
      <c r="U359" s="139"/>
      <c r="V359" s="9"/>
    </row>
    <row r="360" spans="1:22" ht="33" customHeight="1" thickBot="1" x14ac:dyDescent="0.4">
      <c r="A360" s="103"/>
      <c r="B360" s="104" t="s">
        <v>818</v>
      </c>
      <c r="C360" s="49" t="s">
        <v>297</v>
      </c>
      <c r="D360" s="49" t="s">
        <v>395</v>
      </c>
      <c r="E360" s="27">
        <v>45835.447465277779</v>
      </c>
      <c r="F360" s="26" t="s">
        <v>367</v>
      </c>
      <c r="G360" s="28" t="s">
        <v>20</v>
      </c>
      <c r="H360" s="30">
        <v>-3.8885000000000001</v>
      </c>
      <c r="I360" s="82">
        <v>25</v>
      </c>
      <c r="J360" s="28"/>
      <c r="K360" s="28">
        <v>1</v>
      </c>
      <c r="L360" s="28">
        <v>1</v>
      </c>
      <c r="M360" s="31">
        <v>46.9</v>
      </c>
      <c r="N360" s="82">
        <v>116.42</v>
      </c>
      <c r="O360" s="31"/>
      <c r="P360" s="31">
        <v>3</v>
      </c>
      <c r="Q360" s="29" t="s">
        <v>21</v>
      </c>
      <c r="R360" s="82">
        <v>9.0944930999999993</v>
      </c>
      <c r="S360" s="28">
        <v>231</v>
      </c>
      <c r="T360" s="28"/>
      <c r="U360" s="28"/>
      <c r="V360" s="28"/>
    </row>
    <row r="361" spans="1:22" ht="33" customHeight="1" thickBot="1" x14ac:dyDescent="0.4">
      <c r="A361" s="103"/>
      <c r="B361" s="104"/>
      <c r="C361" s="49" t="s">
        <v>297</v>
      </c>
      <c r="D361" s="49" t="s">
        <v>395</v>
      </c>
      <c r="E361" s="27">
        <v>45835.446932870371</v>
      </c>
      <c r="F361" s="26" t="s">
        <v>396</v>
      </c>
      <c r="G361" s="28" t="s">
        <v>20</v>
      </c>
      <c r="H361" s="30">
        <v>-4.9995000000000003</v>
      </c>
      <c r="I361" s="82">
        <v>23</v>
      </c>
      <c r="J361" s="28"/>
      <c r="K361" s="28">
        <v>1</v>
      </c>
      <c r="L361" s="28">
        <v>1</v>
      </c>
      <c r="M361" s="31">
        <v>47.5</v>
      </c>
      <c r="N361" s="82">
        <v>117.5</v>
      </c>
      <c r="O361" s="31"/>
      <c r="P361" s="31">
        <v>3</v>
      </c>
      <c r="Q361" s="29" t="s">
        <v>21</v>
      </c>
      <c r="R361" s="82">
        <v>14.8425277</v>
      </c>
      <c r="S361" s="28">
        <v>377</v>
      </c>
      <c r="T361" s="28"/>
      <c r="U361" s="28"/>
      <c r="V361" s="28"/>
    </row>
    <row r="362" spans="1:22" ht="33" customHeight="1" thickBot="1" x14ac:dyDescent="0.4">
      <c r="A362" s="103"/>
      <c r="B362" s="104"/>
      <c r="C362" s="49" t="s">
        <v>297</v>
      </c>
      <c r="D362" s="49" t="s">
        <v>395</v>
      </c>
      <c r="E362" s="27">
        <v>45835.447962962964</v>
      </c>
      <c r="F362" s="26" t="s">
        <v>338</v>
      </c>
      <c r="G362" s="28" t="s">
        <v>20</v>
      </c>
      <c r="H362" s="30">
        <v>-2.7774999999999999</v>
      </c>
      <c r="I362" s="82">
        <v>27</v>
      </c>
      <c r="J362" s="28"/>
      <c r="K362" s="28">
        <v>0</v>
      </c>
      <c r="L362" s="28">
        <v>2</v>
      </c>
      <c r="M362" s="31">
        <v>46.8</v>
      </c>
      <c r="N362" s="82">
        <v>116.24</v>
      </c>
      <c r="O362" s="31"/>
      <c r="P362" s="31">
        <v>3</v>
      </c>
      <c r="Q362" s="29" t="s">
        <v>21</v>
      </c>
      <c r="R362" s="82">
        <v>16.6929224</v>
      </c>
      <c r="S362" s="28">
        <v>424</v>
      </c>
      <c r="T362" s="28"/>
      <c r="U362" s="28"/>
      <c r="V362" s="28"/>
    </row>
    <row r="363" spans="1:22" ht="33" customHeight="1" thickBot="1" x14ac:dyDescent="0.4">
      <c r="A363" s="103"/>
      <c r="B363" s="104"/>
      <c r="C363" s="49"/>
      <c r="D363" s="49"/>
      <c r="E363" s="27"/>
      <c r="F363" s="26"/>
      <c r="G363" s="29"/>
      <c r="H363" s="30"/>
      <c r="I363" s="82"/>
      <c r="J363" s="28"/>
      <c r="K363" s="28"/>
      <c r="L363" s="40">
        <f>AVERAGE(L360:L362)</f>
        <v>1.3333333333333333</v>
      </c>
      <c r="M363" s="31"/>
      <c r="N363" s="82"/>
      <c r="O363" s="31"/>
      <c r="P363" s="41">
        <f>AVERAGE(P360:P362)</f>
        <v>3</v>
      </c>
      <c r="Q363" s="29"/>
      <c r="R363" s="82"/>
      <c r="S363" s="28"/>
      <c r="T363" s="28"/>
      <c r="U363" s="40"/>
      <c r="V363" s="28"/>
    </row>
    <row r="364" spans="1:22" ht="33" customHeight="1" thickBot="1" x14ac:dyDescent="0.4">
      <c r="A364" s="103" t="s">
        <v>762</v>
      </c>
      <c r="B364" s="104" t="s">
        <v>819</v>
      </c>
      <c r="C364" s="48" t="s">
        <v>297</v>
      </c>
      <c r="D364" s="48" t="s">
        <v>392</v>
      </c>
      <c r="E364" s="1">
        <v>45835.448576388888</v>
      </c>
      <c r="F364" s="2" t="s">
        <v>393</v>
      </c>
      <c r="G364" s="11" t="s">
        <v>20</v>
      </c>
      <c r="H364" s="14">
        <v>0</v>
      </c>
      <c r="I364" s="84">
        <v>32</v>
      </c>
      <c r="J364" s="13"/>
      <c r="K364" s="13">
        <v>0</v>
      </c>
      <c r="L364" s="13">
        <v>0</v>
      </c>
      <c r="M364" s="16">
        <v>47.6</v>
      </c>
      <c r="N364" s="81">
        <v>117.68</v>
      </c>
      <c r="O364" s="16"/>
      <c r="P364" s="16">
        <v>3</v>
      </c>
      <c r="Q364" s="10"/>
      <c r="R364" s="81">
        <v>10.787407399999999</v>
      </c>
      <c r="S364" s="8">
        <v>274</v>
      </c>
      <c r="T364" s="8"/>
      <c r="U364" s="8"/>
      <c r="V364" s="8"/>
    </row>
    <row r="365" spans="1:22" ht="33" customHeight="1" thickBot="1" x14ac:dyDescent="0.4">
      <c r="A365" s="103"/>
      <c r="B365" s="104"/>
      <c r="C365" s="48" t="s">
        <v>297</v>
      </c>
      <c r="D365" s="48" t="s">
        <v>392</v>
      </c>
      <c r="E365" s="4">
        <v>45835.449212962965</v>
      </c>
      <c r="F365" s="5" t="s">
        <v>394</v>
      </c>
      <c r="G365" s="11" t="s">
        <v>20</v>
      </c>
      <c r="H365" s="15">
        <v>-6.1105</v>
      </c>
      <c r="I365" s="84">
        <v>21</v>
      </c>
      <c r="J365" s="13"/>
      <c r="K365" s="13">
        <v>1</v>
      </c>
      <c r="L365" s="13">
        <v>1</v>
      </c>
      <c r="M365" s="17">
        <v>46.3</v>
      </c>
      <c r="N365" s="83">
        <v>115.34</v>
      </c>
      <c r="O365" s="17"/>
      <c r="P365" s="17">
        <v>3</v>
      </c>
      <c r="Q365" s="11"/>
      <c r="R365" s="83">
        <v>14.881897799999999</v>
      </c>
      <c r="S365" s="9">
        <v>378</v>
      </c>
      <c r="T365" s="9"/>
      <c r="U365" s="9"/>
      <c r="V365" s="9"/>
    </row>
    <row r="366" spans="1:22" ht="33" customHeight="1" thickBot="1" x14ac:dyDescent="0.4">
      <c r="A366" s="103"/>
      <c r="B366" s="104"/>
      <c r="C366" s="48"/>
      <c r="D366" s="48"/>
      <c r="E366" s="4"/>
      <c r="F366" s="5"/>
      <c r="G366" s="11"/>
      <c r="H366" s="15"/>
      <c r="I366" s="84"/>
      <c r="J366" s="13"/>
      <c r="K366" s="13"/>
      <c r="L366" s="40">
        <f>AVERAGE(L364:L365)</f>
        <v>0.5</v>
      </c>
      <c r="M366" s="17"/>
      <c r="N366" s="83"/>
      <c r="O366" s="17"/>
      <c r="P366" s="41">
        <f>AVERAGE(P364:P365)</f>
        <v>3</v>
      </c>
      <c r="Q366" s="11"/>
      <c r="R366" s="83"/>
      <c r="S366" s="9"/>
      <c r="T366" s="9"/>
      <c r="U366" s="40"/>
      <c r="V366" s="9"/>
    </row>
    <row r="367" spans="1:22" ht="33" customHeight="1" thickBot="1" x14ac:dyDescent="0.4">
      <c r="A367" s="103"/>
      <c r="B367" s="104" t="s">
        <v>820</v>
      </c>
      <c r="C367" s="47" t="s">
        <v>297</v>
      </c>
      <c r="D367" s="47" t="s">
        <v>390</v>
      </c>
      <c r="E367" s="20">
        <v>45835.452152777776</v>
      </c>
      <c r="F367" s="21" t="s">
        <v>385</v>
      </c>
      <c r="G367" s="22" t="s">
        <v>20</v>
      </c>
      <c r="H367" s="23">
        <v>-5.5549999999999997</v>
      </c>
      <c r="I367" s="80">
        <v>22</v>
      </c>
      <c r="J367" s="24"/>
      <c r="K367" s="24">
        <v>1</v>
      </c>
      <c r="L367" s="24">
        <v>1</v>
      </c>
      <c r="M367" s="25">
        <v>48.6</v>
      </c>
      <c r="N367" s="80">
        <v>119.48</v>
      </c>
      <c r="O367" s="25"/>
      <c r="P367" s="25">
        <v>3</v>
      </c>
      <c r="Q367" s="22"/>
      <c r="R367" s="80">
        <v>9.4488240000000001</v>
      </c>
      <c r="S367" s="24">
        <v>240</v>
      </c>
      <c r="T367" s="24"/>
      <c r="U367" s="24"/>
      <c r="V367" s="24"/>
    </row>
    <row r="368" spans="1:22" ht="33" customHeight="1" thickBot="1" x14ac:dyDescent="0.4">
      <c r="A368" s="103"/>
      <c r="B368" s="104"/>
      <c r="C368" s="47" t="s">
        <v>297</v>
      </c>
      <c r="D368" s="47" t="s">
        <v>390</v>
      </c>
      <c r="E368" s="20">
        <v>45835.450648148151</v>
      </c>
      <c r="F368" s="21" t="s">
        <v>391</v>
      </c>
      <c r="G368" s="22" t="s">
        <v>20</v>
      </c>
      <c r="H368" s="23">
        <v>-2.7774999999999999</v>
      </c>
      <c r="I368" s="80">
        <v>27</v>
      </c>
      <c r="J368" s="24"/>
      <c r="K368" s="24">
        <v>0</v>
      </c>
      <c r="L368" s="24">
        <v>0</v>
      </c>
      <c r="M368" s="25">
        <v>47.7</v>
      </c>
      <c r="N368" s="80">
        <v>117.86000000000001</v>
      </c>
      <c r="O368" s="25"/>
      <c r="P368" s="25">
        <v>3</v>
      </c>
      <c r="Q368" s="22"/>
      <c r="R368" s="80">
        <v>11.0629981</v>
      </c>
      <c r="S368" s="24">
        <v>281</v>
      </c>
      <c r="T368" s="24"/>
      <c r="U368" s="24"/>
      <c r="V368" s="24"/>
    </row>
    <row r="369" spans="1:22" ht="33" customHeight="1" thickBot="1" x14ac:dyDescent="0.4">
      <c r="A369" s="103"/>
      <c r="B369" s="104"/>
      <c r="C369" s="47" t="s">
        <v>297</v>
      </c>
      <c r="D369" s="47" t="s">
        <v>390</v>
      </c>
      <c r="E369" s="20">
        <v>45835.451724537037</v>
      </c>
      <c r="F369" s="21" t="s">
        <v>370</v>
      </c>
      <c r="G369" s="22" t="s">
        <v>20</v>
      </c>
      <c r="H369" s="23">
        <v>-3.3330000000000002</v>
      </c>
      <c r="I369" s="80">
        <v>26</v>
      </c>
      <c r="J369" s="24"/>
      <c r="K369" s="24">
        <v>0</v>
      </c>
      <c r="L369" s="24">
        <v>0</v>
      </c>
      <c r="M369" s="25">
        <v>46.5</v>
      </c>
      <c r="N369" s="80">
        <v>115.7</v>
      </c>
      <c r="O369" s="25"/>
      <c r="P369" s="25">
        <v>3</v>
      </c>
      <c r="Q369" s="22"/>
      <c r="R369" s="80">
        <v>14.606307099999999</v>
      </c>
      <c r="S369" s="24">
        <v>371</v>
      </c>
      <c r="T369" s="24"/>
      <c r="U369" s="24"/>
      <c r="V369" s="24"/>
    </row>
    <row r="370" spans="1:22" ht="33" customHeight="1" thickBot="1" x14ac:dyDescent="0.4">
      <c r="A370" s="103"/>
      <c r="B370" s="104"/>
      <c r="C370" s="47"/>
      <c r="D370" s="47"/>
      <c r="E370" s="20"/>
      <c r="F370" s="21"/>
      <c r="G370" s="22"/>
      <c r="H370" s="23"/>
      <c r="I370" s="80"/>
      <c r="J370" s="24"/>
      <c r="K370" s="24"/>
      <c r="L370" s="40">
        <f>AVERAGE(L367:L369)</f>
        <v>0.33333333333333331</v>
      </c>
      <c r="M370" s="25"/>
      <c r="N370" s="80"/>
      <c r="O370" s="25"/>
      <c r="P370" s="41">
        <f>AVERAGE(P367:P369)</f>
        <v>3</v>
      </c>
      <c r="Q370" s="22"/>
      <c r="R370" s="80"/>
      <c r="S370" s="24"/>
      <c r="T370" s="24"/>
      <c r="U370" s="40"/>
      <c r="V370" s="24"/>
    </row>
    <row r="371" spans="1:22" ht="33" customHeight="1" thickBot="1" x14ac:dyDescent="0.4">
      <c r="A371" s="103" t="s">
        <v>762</v>
      </c>
      <c r="B371" s="104" t="s">
        <v>821</v>
      </c>
      <c r="C371" s="48" t="s">
        <v>297</v>
      </c>
      <c r="D371" s="48" t="s">
        <v>388</v>
      </c>
      <c r="E371" s="4">
        <v>45835.453460648147</v>
      </c>
      <c r="F371" s="5" t="s">
        <v>371</v>
      </c>
      <c r="G371" s="11" t="s">
        <v>20</v>
      </c>
      <c r="H371" s="15">
        <v>-3.3330000000000002</v>
      </c>
      <c r="I371" s="84">
        <v>26</v>
      </c>
      <c r="J371" s="13"/>
      <c r="K371" s="13">
        <v>0</v>
      </c>
      <c r="L371" s="13">
        <v>0</v>
      </c>
      <c r="M371" s="17">
        <v>47.6</v>
      </c>
      <c r="N371" s="83">
        <v>117.68</v>
      </c>
      <c r="O371" s="17"/>
      <c r="P371" s="17">
        <v>3</v>
      </c>
      <c r="Q371" s="11"/>
      <c r="R371" s="83">
        <v>11.811029999999999</v>
      </c>
      <c r="S371" s="9">
        <v>300</v>
      </c>
      <c r="T371" s="9"/>
      <c r="U371" s="9"/>
      <c r="V371" s="9"/>
    </row>
    <row r="372" spans="1:22" ht="33" customHeight="1" thickBot="1" x14ac:dyDescent="0.4">
      <c r="A372" s="103"/>
      <c r="B372" s="104"/>
      <c r="C372" s="48" t="s">
        <v>297</v>
      </c>
      <c r="D372" s="48" t="s">
        <v>388</v>
      </c>
      <c r="E372" s="1">
        <v>45835.453888888886</v>
      </c>
      <c r="F372" s="2" t="s">
        <v>389</v>
      </c>
      <c r="G372" s="11" t="s">
        <v>20</v>
      </c>
      <c r="H372" s="14">
        <v>-3.3330000000000002</v>
      </c>
      <c r="I372" s="84">
        <v>26</v>
      </c>
      <c r="J372" s="13"/>
      <c r="K372" s="13">
        <v>0</v>
      </c>
      <c r="L372" s="13">
        <v>0</v>
      </c>
      <c r="M372" s="16">
        <v>46.2</v>
      </c>
      <c r="N372" s="81">
        <v>115.16000000000001</v>
      </c>
      <c r="O372" s="16"/>
      <c r="P372" s="16">
        <v>3</v>
      </c>
      <c r="Q372" s="10"/>
      <c r="R372" s="81">
        <v>12.8346526</v>
      </c>
      <c r="S372" s="8">
        <v>326</v>
      </c>
      <c r="T372" s="8"/>
      <c r="U372" s="8"/>
      <c r="V372" s="8"/>
    </row>
    <row r="373" spans="1:22" ht="33" customHeight="1" thickBot="1" x14ac:dyDescent="0.4">
      <c r="A373" s="103"/>
      <c r="B373" s="104"/>
      <c r="C373" s="48" t="s">
        <v>297</v>
      </c>
      <c r="D373" s="48" t="s">
        <v>388</v>
      </c>
      <c r="E373" s="1">
        <v>45835.452835648146</v>
      </c>
      <c r="F373" s="2" t="s">
        <v>370</v>
      </c>
      <c r="G373" s="11" t="s">
        <v>20</v>
      </c>
      <c r="H373" s="14">
        <v>-3.3330000000000002</v>
      </c>
      <c r="I373" s="84">
        <v>26</v>
      </c>
      <c r="J373" s="13"/>
      <c r="K373" s="13">
        <v>0</v>
      </c>
      <c r="L373" s="13">
        <v>0</v>
      </c>
      <c r="M373" s="16">
        <v>46</v>
      </c>
      <c r="N373" s="81">
        <v>114.8</v>
      </c>
      <c r="O373" s="16"/>
      <c r="P373" s="16">
        <v>3</v>
      </c>
      <c r="Q373" s="10"/>
      <c r="R373" s="81">
        <v>14.606307099999999</v>
      </c>
      <c r="S373" s="8">
        <v>371</v>
      </c>
      <c r="T373" s="8"/>
      <c r="U373" s="8"/>
      <c r="V373" s="8"/>
    </row>
    <row r="374" spans="1:22" ht="33" customHeight="1" thickBot="1" x14ac:dyDescent="0.4">
      <c r="A374" s="103"/>
      <c r="B374" s="104"/>
      <c r="C374" s="48"/>
      <c r="D374" s="48"/>
      <c r="E374" s="1"/>
      <c r="F374" s="2"/>
      <c r="G374" s="10"/>
      <c r="H374" s="14"/>
      <c r="I374" s="84"/>
      <c r="J374" s="13"/>
      <c r="K374" s="13"/>
      <c r="L374" s="40">
        <f>AVERAGE(L371:L373)</f>
        <v>0</v>
      </c>
      <c r="M374" s="16"/>
      <c r="N374" s="81"/>
      <c r="O374" s="16"/>
      <c r="P374" s="41">
        <f>AVERAGE(P371:P373)</f>
        <v>3</v>
      </c>
      <c r="Q374" s="10"/>
      <c r="R374" s="81"/>
      <c r="S374" s="8"/>
      <c r="T374" s="8"/>
      <c r="U374" s="40"/>
      <c r="V374" s="8"/>
    </row>
    <row r="375" spans="1:22" ht="33" customHeight="1" thickBot="1" x14ac:dyDescent="0.4">
      <c r="A375" s="103" t="s">
        <v>762</v>
      </c>
      <c r="B375" s="104" t="s">
        <v>822</v>
      </c>
      <c r="C375" s="49" t="s">
        <v>297</v>
      </c>
      <c r="D375" s="49" t="s">
        <v>384</v>
      </c>
      <c r="E375" s="27">
        <v>45835.578900462962</v>
      </c>
      <c r="F375" s="26" t="s">
        <v>386</v>
      </c>
      <c r="G375" s="28" t="s">
        <v>20</v>
      </c>
      <c r="H375" s="30">
        <v>-3.3330000000000002</v>
      </c>
      <c r="I375" s="82">
        <v>26</v>
      </c>
      <c r="J375" s="28"/>
      <c r="K375" s="28">
        <v>0</v>
      </c>
      <c r="L375" s="28">
        <v>0</v>
      </c>
      <c r="M375" s="31">
        <v>48.1</v>
      </c>
      <c r="N375" s="82">
        <v>118.58</v>
      </c>
      <c r="O375" s="31"/>
      <c r="P375" s="31">
        <v>3</v>
      </c>
      <c r="Q375" s="29" t="s">
        <v>21</v>
      </c>
      <c r="R375" s="82">
        <v>12.874022699999999</v>
      </c>
      <c r="S375" s="28">
        <v>327</v>
      </c>
      <c r="T375" s="28"/>
      <c r="U375" s="28"/>
      <c r="V375" s="28"/>
    </row>
    <row r="376" spans="1:22" ht="33" customHeight="1" thickBot="1" x14ac:dyDescent="0.4">
      <c r="A376" s="103"/>
      <c r="B376" s="104"/>
      <c r="C376" s="49" t="s">
        <v>297</v>
      </c>
      <c r="D376" s="49" t="s">
        <v>384</v>
      </c>
      <c r="E376" s="27">
        <v>45835.579224537039</v>
      </c>
      <c r="F376" s="26" t="s">
        <v>387</v>
      </c>
      <c r="G376" s="28" t="s">
        <v>20</v>
      </c>
      <c r="H376" s="30">
        <v>-1.111</v>
      </c>
      <c r="I376" s="82">
        <v>30</v>
      </c>
      <c r="J376" s="28"/>
      <c r="K376" s="28">
        <v>0</v>
      </c>
      <c r="L376" s="28">
        <v>0</v>
      </c>
      <c r="M376" s="31">
        <v>47</v>
      </c>
      <c r="N376" s="82">
        <v>116.60000000000001</v>
      </c>
      <c r="O376" s="31"/>
      <c r="P376" s="31">
        <v>3</v>
      </c>
      <c r="Q376" s="29" t="s">
        <v>21</v>
      </c>
      <c r="R376" s="82">
        <v>13.6614247</v>
      </c>
      <c r="S376" s="28">
        <v>347</v>
      </c>
      <c r="T376" s="28"/>
      <c r="U376" s="28"/>
      <c r="V376" s="28"/>
    </row>
    <row r="377" spans="1:22" ht="33" customHeight="1" thickBot="1" x14ac:dyDescent="0.4">
      <c r="A377" s="103"/>
      <c r="B377" s="104"/>
      <c r="C377" s="49" t="s">
        <v>297</v>
      </c>
      <c r="D377" s="49" t="s">
        <v>384</v>
      </c>
      <c r="E377" s="27">
        <v>45835.578449074077</v>
      </c>
      <c r="F377" s="26" t="s">
        <v>385</v>
      </c>
      <c r="G377" s="28" t="s">
        <v>20</v>
      </c>
      <c r="H377" s="30">
        <v>-5.5549999999999997</v>
      </c>
      <c r="I377" s="82">
        <v>22</v>
      </c>
      <c r="J377" s="28"/>
      <c r="K377" s="28">
        <v>1</v>
      </c>
      <c r="L377" s="28">
        <v>1</v>
      </c>
      <c r="M377" s="31">
        <v>48.6</v>
      </c>
      <c r="N377" s="82">
        <v>119.48</v>
      </c>
      <c r="O377" s="31"/>
      <c r="P377" s="31">
        <v>3</v>
      </c>
      <c r="Q377" s="29" t="s">
        <v>21</v>
      </c>
      <c r="R377" s="82">
        <v>16.771662599999999</v>
      </c>
      <c r="S377" s="28">
        <v>426</v>
      </c>
      <c r="T377" s="28"/>
      <c r="U377" s="28"/>
      <c r="V377" s="28"/>
    </row>
    <row r="378" spans="1:22" ht="33" customHeight="1" thickBot="1" x14ac:dyDescent="0.4">
      <c r="A378" s="103"/>
      <c r="B378" s="104"/>
      <c r="C378" s="49"/>
      <c r="D378" s="49"/>
      <c r="E378" s="27"/>
      <c r="F378" s="26"/>
      <c r="G378" s="29"/>
      <c r="H378" s="30"/>
      <c r="I378" s="82"/>
      <c r="J378" s="28"/>
      <c r="K378" s="28"/>
      <c r="L378" s="40">
        <f>AVERAGE(L375:L377)</f>
        <v>0.33333333333333331</v>
      </c>
      <c r="M378" s="31"/>
      <c r="N378" s="82"/>
      <c r="O378" s="31"/>
      <c r="P378" s="41">
        <f>AVERAGE(P375:P377)</f>
        <v>3</v>
      </c>
      <c r="Q378" s="29"/>
      <c r="R378" s="82"/>
      <c r="S378" s="28"/>
      <c r="T378" s="28"/>
      <c r="U378" s="40"/>
      <c r="V378" s="28"/>
    </row>
    <row r="379" spans="1:22" ht="33" customHeight="1" thickBot="1" x14ac:dyDescent="0.4">
      <c r="A379" s="103"/>
      <c r="B379" s="104" t="s">
        <v>823</v>
      </c>
      <c r="C379" s="48" t="s">
        <v>297</v>
      </c>
      <c r="D379" s="48" t="s">
        <v>381</v>
      </c>
      <c r="E379" s="1">
        <v>45835.581990740742</v>
      </c>
      <c r="F379" s="2" t="s">
        <v>383</v>
      </c>
      <c r="G379" s="11" t="s">
        <v>20</v>
      </c>
      <c r="H379" s="14">
        <v>-3.8885000000000001</v>
      </c>
      <c r="I379" s="84">
        <v>25</v>
      </c>
      <c r="J379" s="13"/>
      <c r="K379" s="13">
        <v>1</v>
      </c>
      <c r="L379" s="13">
        <v>1</v>
      </c>
      <c r="M379" s="17">
        <v>47</v>
      </c>
      <c r="N379" s="81">
        <v>116.60000000000001</v>
      </c>
      <c r="O379" s="16"/>
      <c r="P379" s="16">
        <v>3</v>
      </c>
      <c r="Q379" s="10"/>
      <c r="R379" s="81">
        <v>12.9527629</v>
      </c>
      <c r="S379" s="8">
        <v>329</v>
      </c>
      <c r="T379" s="8"/>
      <c r="U379" s="8"/>
      <c r="V379" s="8"/>
    </row>
    <row r="380" spans="1:22" ht="33" customHeight="1" thickBot="1" x14ac:dyDescent="0.4">
      <c r="A380" s="103"/>
      <c r="B380" s="104"/>
      <c r="C380" s="48" t="s">
        <v>297</v>
      </c>
      <c r="D380" s="48" t="s">
        <v>381</v>
      </c>
      <c r="E380" s="1">
        <v>45835.579953703702</v>
      </c>
      <c r="F380" s="2" t="s">
        <v>338</v>
      </c>
      <c r="G380" s="11" t="s">
        <v>20</v>
      </c>
      <c r="H380" s="14">
        <v>-2.7774999999999999</v>
      </c>
      <c r="I380" s="84">
        <v>27</v>
      </c>
      <c r="J380" s="13"/>
      <c r="K380" s="13">
        <v>0</v>
      </c>
      <c r="L380" s="13">
        <v>0</v>
      </c>
      <c r="M380" s="17">
        <v>47</v>
      </c>
      <c r="N380" s="81">
        <v>116.60000000000001</v>
      </c>
      <c r="O380" s="16"/>
      <c r="P380" s="16">
        <v>3</v>
      </c>
      <c r="Q380" s="10"/>
      <c r="R380" s="81">
        <v>16.6929224</v>
      </c>
      <c r="S380" s="8">
        <v>424</v>
      </c>
      <c r="T380" s="8"/>
      <c r="U380" s="8"/>
      <c r="V380" s="8"/>
    </row>
    <row r="381" spans="1:22" ht="33" customHeight="1" thickBot="1" x14ac:dyDescent="0.4">
      <c r="A381" s="103"/>
      <c r="B381" s="104"/>
      <c r="C381" s="48" t="s">
        <v>297</v>
      </c>
      <c r="D381" s="48" t="s">
        <v>381</v>
      </c>
      <c r="E381" s="4">
        <v>45835.580879629626</v>
      </c>
      <c r="F381" s="5" t="s">
        <v>382</v>
      </c>
      <c r="G381" s="11" t="s">
        <v>20</v>
      </c>
      <c r="H381" s="15">
        <v>-4.9995000000000003</v>
      </c>
      <c r="I381" s="84">
        <v>23</v>
      </c>
      <c r="J381" s="13"/>
      <c r="K381" s="13">
        <v>1</v>
      </c>
      <c r="L381" s="13">
        <v>1</v>
      </c>
      <c r="M381" s="17">
        <v>47</v>
      </c>
      <c r="N381" s="83">
        <v>116.60000000000001</v>
      </c>
      <c r="O381" s="17"/>
      <c r="P381" s="17">
        <v>3</v>
      </c>
      <c r="Q381" s="11"/>
      <c r="R381" s="83">
        <v>23.228358999999998</v>
      </c>
      <c r="S381" s="9">
        <v>590</v>
      </c>
      <c r="T381" s="9"/>
      <c r="U381" s="9"/>
      <c r="V381" s="9"/>
    </row>
    <row r="382" spans="1:22" ht="33" customHeight="1" thickBot="1" x14ac:dyDescent="0.4">
      <c r="A382" s="103"/>
      <c r="B382" s="104"/>
      <c r="C382" s="48"/>
      <c r="D382" s="48"/>
      <c r="E382" s="4"/>
      <c r="F382" s="5"/>
      <c r="G382" s="11"/>
      <c r="H382" s="15"/>
      <c r="I382" s="84"/>
      <c r="J382" s="13"/>
      <c r="K382" s="13"/>
      <c r="L382" s="40">
        <f>AVERAGE(L379:L381)</f>
        <v>0.66666666666666663</v>
      </c>
      <c r="M382" s="17"/>
      <c r="N382" s="83"/>
      <c r="O382" s="17"/>
      <c r="P382" s="41">
        <f>AVERAGE(P379:P381)</f>
        <v>3</v>
      </c>
      <c r="Q382" s="11"/>
      <c r="R382" s="83"/>
      <c r="S382" s="9"/>
      <c r="T382" s="9"/>
      <c r="U382" s="40"/>
      <c r="V382" s="9"/>
    </row>
    <row r="383" spans="1:22" ht="33" customHeight="1" thickBot="1" x14ac:dyDescent="0.4">
      <c r="A383" s="103"/>
      <c r="B383" s="104" t="s">
        <v>824</v>
      </c>
      <c r="C383" s="47" t="s">
        <v>297</v>
      </c>
      <c r="D383" s="47" t="s">
        <v>379</v>
      </c>
      <c r="E383" s="20">
        <v>45835.583032407405</v>
      </c>
      <c r="F383" s="21" t="s">
        <v>367</v>
      </c>
      <c r="G383" s="22" t="s">
        <v>20</v>
      </c>
      <c r="H383" s="23">
        <v>-4.9995000000000003</v>
      </c>
      <c r="I383" s="80">
        <v>23</v>
      </c>
      <c r="J383" s="24"/>
      <c r="K383" s="24">
        <v>1</v>
      </c>
      <c r="L383" s="24">
        <v>1</v>
      </c>
      <c r="M383" s="25">
        <v>46.9</v>
      </c>
      <c r="N383" s="80">
        <v>116.42</v>
      </c>
      <c r="O383" s="25"/>
      <c r="P383" s="25">
        <v>3</v>
      </c>
      <c r="Q383" s="22" t="s">
        <v>21</v>
      </c>
      <c r="R383" s="80">
        <v>9.0944930999999993</v>
      </c>
      <c r="S383" s="24">
        <v>231</v>
      </c>
      <c r="T383" s="24"/>
      <c r="U383" s="24"/>
      <c r="V383" s="24"/>
    </row>
    <row r="384" spans="1:22" ht="33" customHeight="1" thickBot="1" x14ac:dyDescent="0.4">
      <c r="A384" s="103"/>
      <c r="B384" s="104"/>
      <c r="C384" s="47" t="s">
        <v>297</v>
      </c>
      <c r="D384" s="47" t="s">
        <v>379</v>
      </c>
      <c r="E384" s="20">
        <v>45835.584317129629</v>
      </c>
      <c r="F384" s="21" t="s">
        <v>370</v>
      </c>
      <c r="G384" s="22" t="s">
        <v>20</v>
      </c>
      <c r="H384" s="23">
        <v>-3.3330000000000002</v>
      </c>
      <c r="I384" s="80">
        <v>26</v>
      </c>
      <c r="J384" s="24"/>
      <c r="K384" s="24">
        <v>0</v>
      </c>
      <c r="L384" s="24">
        <v>0</v>
      </c>
      <c r="M384" s="25">
        <v>46.5</v>
      </c>
      <c r="N384" s="80">
        <v>115.7</v>
      </c>
      <c r="O384" s="25"/>
      <c r="P384" s="25">
        <v>3</v>
      </c>
      <c r="Q384" s="22" t="s">
        <v>21</v>
      </c>
      <c r="R384" s="80">
        <v>14.606307099999999</v>
      </c>
      <c r="S384" s="24">
        <v>371</v>
      </c>
      <c r="T384" s="24"/>
      <c r="U384" s="24"/>
      <c r="V384" s="24"/>
    </row>
    <row r="385" spans="1:22" ht="33" customHeight="1" thickBot="1" x14ac:dyDescent="0.4">
      <c r="A385" s="103"/>
      <c r="B385" s="104"/>
      <c r="C385" s="47" t="s">
        <v>297</v>
      </c>
      <c r="D385" s="47" t="s">
        <v>379</v>
      </c>
      <c r="E385" s="20">
        <v>45835.583599537036</v>
      </c>
      <c r="F385" s="21" t="s">
        <v>338</v>
      </c>
      <c r="G385" s="22" t="s">
        <v>20</v>
      </c>
      <c r="H385" s="23">
        <v>-2.7774999999999999</v>
      </c>
      <c r="I385" s="80">
        <v>27</v>
      </c>
      <c r="J385" s="24"/>
      <c r="K385" s="24">
        <v>0</v>
      </c>
      <c r="L385" s="24">
        <v>0</v>
      </c>
      <c r="M385" s="25">
        <v>46.8</v>
      </c>
      <c r="N385" s="80">
        <v>116.24</v>
      </c>
      <c r="O385" s="25"/>
      <c r="P385" s="25">
        <v>3</v>
      </c>
      <c r="Q385" s="22" t="s">
        <v>21</v>
      </c>
      <c r="R385" s="80">
        <v>16.6929224</v>
      </c>
      <c r="S385" s="24">
        <v>424</v>
      </c>
      <c r="T385" s="24"/>
      <c r="U385" s="24"/>
      <c r="V385" s="24"/>
    </row>
    <row r="386" spans="1:22" ht="33" customHeight="1" thickBot="1" x14ac:dyDescent="0.4">
      <c r="A386" s="103"/>
      <c r="B386" s="104"/>
      <c r="C386" s="47" t="s">
        <v>297</v>
      </c>
      <c r="D386" s="47" t="s">
        <v>379</v>
      </c>
      <c r="E386" s="20">
        <v>45835.585104166668</v>
      </c>
      <c r="F386" s="21" t="s">
        <v>380</v>
      </c>
      <c r="G386" s="22" t="s">
        <v>20</v>
      </c>
      <c r="H386" s="23">
        <v>-6.6660000000000004</v>
      </c>
      <c r="I386" s="80">
        <v>20</v>
      </c>
      <c r="J386" s="24"/>
      <c r="K386" s="24">
        <v>2</v>
      </c>
      <c r="L386" s="24">
        <v>2</v>
      </c>
      <c r="M386" s="25">
        <v>47</v>
      </c>
      <c r="N386" s="80">
        <v>116.60000000000001</v>
      </c>
      <c r="O386" s="25"/>
      <c r="P386" s="25">
        <v>3</v>
      </c>
      <c r="Q386" s="22" t="s">
        <v>21</v>
      </c>
      <c r="R386" s="80">
        <v>20.2756015</v>
      </c>
      <c r="S386" s="24">
        <v>515</v>
      </c>
      <c r="T386" s="24"/>
      <c r="U386" s="24"/>
      <c r="V386" s="24"/>
    </row>
    <row r="387" spans="1:22" ht="33" customHeight="1" thickBot="1" x14ac:dyDescent="0.4">
      <c r="A387" s="103"/>
      <c r="B387" s="104"/>
      <c r="C387" s="47"/>
      <c r="D387" s="47"/>
      <c r="E387" s="20"/>
      <c r="F387" s="21"/>
      <c r="G387" s="22"/>
      <c r="H387" s="23"/>
      <c r="I387" s="80"/>
      <c r="J387" s="24"/>
      <c r="K387" s="24"/>
      <c r="L387" s="40">
        <f>AVERAGE(L383:L386)</f>
        <v>0.75</v>
      </c>
      <c r="M387" s="25"/>
      <c r="N387" s="80"/>
      <c r="O387" s="25"/>
      <c r="P387" s="41">
        <f>AVERAGE(P383:P386)</f>
        <v>3</v>
      </c>
      <c r="Q387" s="22"/>
      <c r="R387" s="80"/>
      <c r="S387" s="24"/>
      <c r="T387" s="24"/>
      <c r="U387" s="40"/>
      <c r="V387" s="24"/>
    </row>
    <row r="388" spans="1:22" ht="33" customHeight="1" thickBot="1" x14ac:dyDescent="0.4">
      <c r="A388" s="103"/>
      <c r="B388" s="104" t="s">
        <v>825</v>
      </c>
      <c r="C388" s="48" t="s">
        <v>297</v>
      </c>
      <c r="D388" s="48" t="s">
        <v>372</v>
      </c>
      <c r="E388" s="1">
        <v>45722.491400462961</v>
      </c>
      <c r="F388" s="2" t="s">
        <v>377</v>
      </c>
      <c r="G388" s="8" t="s">
        <v>20</v>
      </c>
      <c r="H388" s="14">
        <v>-5.5549999999999997</v>
      </c>
      <c r="I388" s="84">
        <v>22</v>
      </c>
      <c r="J388" s="13"/>
      <c r="K388" s="13">
        <v>1</v>
      </c>
      <c r="L388" s="13">
        <v>1</v>
      </c>
      <c r="M388" s="16">
        <v>47.6</v>
      </c>
      <c r="N388" s="81">
        <v>118</v>
      </c>
      <c r="O388" s="16"/>
      <c r="P388" s="16">
        <v>3</v>
      </c>
      <c r="Q388" s="10"/>
      <c r="R388" s="81">
        <v>8.5433117000000003</v>
      </c>
      <c r="S388" s="8">
        <v>217</v>
      </c>
      <c r="T388" s="8"/>
      <c r="U388" s="8"/>
      <c r="V388" s="8" t="s">
        <v>378</v>
      </c>
    </row>
    <row r="389" spans="1:22" ht="33" customHeight="1" thickBot="1" x14ac:dyDescent="0.4">
      <c r="A389" s="103"/>
      <c r="B389" s="104"/>
      <c r="C389" s="48" t="s">
        <v>297</v>
      </c>
      <c r="D389" s="48" t="s">
        <v>372</v>
      </c>
      <c r="E389" s="4">
        <v>45722.490162037036</v>
      </c>
      <c r="F389" s="5" t="s">
        <v>375</v>
      </c>
      <c r="G389" s="9" t="s">
        <v>20</v>
      </c>
      <c r="H389" s="15">
        <v>-1.6665000000000001</v>
      </c>
      <c r="I389" s="84">
        <v>29</v>
      </c>
      <c r="J389" s="13"/>
      <c r="K389" s="13">
        <v>0</v>
      </c>
      <c r="L389" s="13">
        <v>0</v>
      </c>
      <c r="M389" s="17">
        <v>48.3</v>
      </c>
      <c r="N389" s="83">
        <v>119</v>
      </c>
      <c r="O389" s="17"/>
      <c r="P389" s="17">
        <v>3</v>
      </c>
      <c r="Q389" s="11"/>
      <c r="R389" s="83">
        <v>11.417328999999999</v>
      </c>
      <c r="S389" s="9">
        <v>290</v>
      </c>
      <c r="T389" s="9"/>
      <c r="U389" s="9"/>
      <c r="V389" s="9" t="s">
        <v>376</v>
      </c>
    </row>
    <row r="390" spans="1:22" ht="33" customHeight="1" thickBot="1" x14ac:dyDescent="0.4">
      <c r="A390" s="103"/>
      <c r="B390" s="104"/>
      <c r="C390" s="48" t="s">
        <v>297</v>
      </c>
      <c r="D390" s="48" t="s">
        <v>372</v>
      </c>
      <c r="E390" s="1">
        <v>45722.488888888889</v>
      </c>
      <c r="F390" s="2" t="s">
        <v>373</v>
      </c>
      <c r="G390" s="8" t="s">
        <v>20</v>
      </c>
      <c r="H390" s="14">
        <v>4.444</v>
      </c>
      <c r="I390" s="84">
        <v>40</v>
      </c>
      <c r="J390" s="13"/>
      <c r="K390" s="13">
        <v>0</v>
      </c>
      <c r="L390" s="13">
        <v>0</v>
      </c>
      <c r="M390" s="16">
        <v>45.6</v>
      </c>
      <c r="N390" s="81">
        <v>114</v>
      </c>
      <c r="O390" s="16"/>
      <c r="P390" s="16">
        <v>3</v>
      </c>
      <c r="Q390" s="10"/>
      <c r="R390" s="81">
        <v>40.787423599999997</v>
      </c>
      <c r="S390" s="8">
        <v>1036</v>
      </c>
      <c r="T390" s="8"/>
      <c r="U390" s="8"/>
      <c r="V390" s="8" t="s">
        <v>374</v>
      </c>
    </row>
    <row r="391" spans="1:22" ht="33" customHeight="1" thickBot="1" x14ac:dyDescent="0.4">
      <c r="A391" s="103"/>
      <c r="B391" s="104"/>
      <c r="C391" s="48"/>
      <c r="D391" s="48"/>
      <c r="E391" s="1"/>
      <c r="F391" s="2"/>
      <c r="G391" s="8"/>
      <c r="H391" s="14"/>
      <c r="I391" s="84"/>
      <c r="J391" s="13"/>
      <c r="K391" s="13"/>
      <c r="L391" s="40">
        <f>AVERAGE(L388:L390)</f>
        <v>0.33333333333333331</v>
      </c>
      <c r="M391" s="16"/>
      <c r="N391" s="81"/>
      <c r="O391" s="16"/>
      <c r="P391" s="41">
        <f>AVERAGE(P388:P390)</f>
        <v>3</v>
      </c>
      <c r="Q391" s="10"/>
      <c r="R391" s="81"/>
      <c r="S391" s="8"/>
      <c r="T391" s="8"/>
      <c r="U391" s="40"/>
      <c r="V391" s="8"/>
    </row>
    <row r="392" spans="1:22" ht="33" customHeight="1" thickBot="1" x14ac:dyDescent="0.4">
      <c r="A392" s="103" t="s">
        <v>762</v>
      </c>
      <c r="B392" s="104" t="s">
        <v>369</v>
      </c>
      <c r="C392" s="49" t="s">
        <v>297</v>
      </c>
      <c r="D392" s="49" t="s">
        <v>369</v>
      </c>
      <c r="E392" s="27">
        <v>45835.586469907408</v>
      </c>
      <c r="F392" s="26" t="s">
        <v>371</v>
      </c>
      <c r="G392" s="28" t="s">
        <v>20</v>
      </c>
      <c r="H392" s="30">
        <v>-3.3330000000000002</v>
      </c>
      <c r="I392" s="82">
        <v>26</v>
      </c>
      <c r="J392" s="28"/>
      <c r="K392" s="28">
        <v>0</v>
      </c>
      <c r="L392" s="28">
        <v>0</v>
      </c>
      <c r="M392" s="31">
        <v>47.6</v>
      </c>
      <c r="N392" s="82">
        <v>117.68</v>
      </c>
      <c r="O392" s="31"/>
      <c r="P392" s="31">
        <v>3</v>
      </c>
      <c r="Q392" s="29" t="s">
        <v>21</v>
      </c>
      <c r="R392" s="82">
        <v>5.6692944000000001</v>
      </c>
      <c r="S392" s="28">
        <v>144</v>
      </c>
      <c r="T392" s="28"/>
      <c r="U392" s="28"/>
      <c r="V392" s="28"/>
    </row>
    <row r="393" spans="1:22" ht="33" customHeight="1" thickBot="1" x14ac:dyDescent="0.4">
      <c r="A393" s="103"/>
      <c r="B393" s="104"/>
      <c r="C393" s="49" t="s">
        <v>297</v>
      </c>
      <c r="D393" s="49" t="s">
        <v>369</v>
      </c>
      <c r="E393" s="27">
        <v>45835.5856712963</v>
      </c>
      <c r="F393" s="26" t="s">
        <v>370</v>
      </c>
      <c r="G393" s="28" t="s">
        <v>20</v>
      </c>
      <c r="H393" s="30">
        <v>-3.3330000000000002</v>
      </c>
      <c r="I393" s="82">
        <v>26</v>
      </c>
      <c r="J393" s="28"/>
      <c r="K393" s="28">
        <v>0</v>
      </c>
      <c r="L393" s="28">
        <v>0</v>
      </c>
      <c r="M393" s="31">
        <v>46.5</v>
      </c>
      <c r="N393" s="82">
        <v>115.7</v>
      </c>
      <c r="O393" s="31"/>
      <c r="P393" s="31">
        <v>3</v>
      </c>
      <c r="Q393" s="29" t="s">
        <v>21</v>
      </c>
      <c r="R393" s="82">
        <v>14.606307099999999</v>
      </c>
      <c r="S393" s="28">
        <v>371</v>
      </c>
      <c r="T393" s="28"/>
      <c r="U393" s="28"/>
      <c r="V393" s="28"/>
    </row>
    <row r="394" spans="1:22" ht="33" customHeight="1" thickBot="1" x14ac:dyDescent="0.4">
      <c r="A394" s="103"/>
      <c r="B394" s="104"/>
      <c r="C394" s="49"/>
      <c r="D394" s="49"/>
      <c r="E394" s="27"/>
      <c r="F394" s="26"/>
      <c r="G394" s="29"/>
      <c r="H394" s="30"/>
      <c r="I394" s="82"/>
      <c r="J394" s="28"/>
      <c r="K394" s="28"/>
      <c r="L394" s="40">
        <f>AVERAGE(L392:L393)</f>
        <v>0</v>
      </c>
      <c r="M394" s="31"/>
      <c r="N394" s="82"/>
      <c r="O394" s="31"/>
      <c r="P394" s="41">
        <f>AVERAGE(P392:P393)</f>
        <v>3</v>
      </c>
      <c r="Q394" s="29"/>
      <c r="R394" s="82"/>
      <c r="S394" s="28"/>
      <c r="T394" s="28"/>
      <c r="U394" s="40"/>
      <c r="V394" s="28"/>
    </row>
    <row r="395" spans="1:22" ht="33" customHeight="1" thickBot="1" x14ac:dyDescent="0.4">
      <c r="A395" s="103" t="s">
        <v>762</v>
      </c>
      <c r="B395" s="104" t="s">
        <v>826</v>
      </c>
      <c r="C395" s="48" t="s">
        <v>297</v>
      </c>
      <c r="D395" s="48" t="s">
        <v>365</v>
      </c>
      <c r="E395" s="1">
        <v>45835.589050925926</v>
      </c>
      <c r="F395" s="2" t="s">
        <v>368</v>
      </c>
      <c r="G395" s="11" t="s">
        <v>20</v>
      </c>
      <c r="H395" s="14">
        <v>-4.9995000000000003</v>
      </c>
      <c r="I395" s="84">
        <v>23</v>
      </c>
      <c r="J395" s="13"/>
      <c r="K395" s="13">
        <v>1</v>
      </c>
      <c r="L395" s="13">
        <v>1</v>
      </c>
      <c r="M395" s="16">
        <v>47.4</v>
      </c>
      <c r="N395" s="81">
        <v>117.32</v>
      </c>
      <c r="O395" s="16"/>
      <c r="P395" s="16">
        <v>3</v>
      </c>
      <c r="Q395" s="10"/>
      <c r="R395" s="81">
        <v>13.8582752</v>
      </c>
      <c r="S395" s="8">
        <v>352</v>
      </c>
      <c r="T395" s="8"/>
      <c r="U395" s="8"/>
      <c r="V395" s="8"/>
    </row>
    <row r="396" spans="1:22" ht="33" customHeight="1" thickBot="1" x14ac:dyDescent="0.4">
      <c r="A396" s="103"/>
      <c r="B396" s="104"/>
      <c r="C396" s="48" t="s">
        <v>297</v>
      </c>
      <c r="D396" s="48" t="s">
        <v>365</v>
      </c>
      <c r="E396" s="1">
        <v>45835.587696759256</v>
      </c>
      <c r="F396" s="2" t="s">
        <v>366</v>
      </c>
      <c r="G396" s="11" t="s">
        <v>20</v>
      </c>
      <c r="H396" s="14">
        <v>-7.7770000000000001</v>
      </c>
      <c r="I396" s="84">
        <v>18</v>
      </c>
      <c r="J396" s="13"/>
      <c r="K396" s="13">
        <v>2</v>
      </c>
      <c r="L396" s="13">
        <v>2</v>
      </c>
      <c r="M396" s="16">
        <v>45.7</v>
      </c>
      <c r="N396" s="81">
        <v>114.26</v>
      </c>
      <c r="O396" s="16"/>
      <c r="P396" s="16">
        <v>3</v>
      </c>
      <c r="Q396" s="10"/>
      <c r="R396" s="81">
        <v>14.3307164</v>
      </c>
      <c r="S396" s="8">
        <v>364</v>
      </c>
      <c r="T396" s="8"/>
      <c r="U396" s="8"/>
      <c r="V396" s="8"/>
    </row>
    <row r="397" spans="1:22" ht="33" customHeight="1" thickBot="1" x14ac:dyDescent="0.4">
      <c r="A397" s="103"/>
      <c r="B397" s="104"/>
      <c r="C397" s="48" t="s">
        <v>297</v>
      </c>
      <c r="D397" s="48" t="s">
        <v>365</v>
      </c>
      <c r="E397" s="4">
        <v>45835.588159722225</v>
      </c>
      <c r="F397" s="5" t="s">
        <v>367</v>
      </c>
      <c r="G397" s="11" t="s">
        <v>20</v>
      </c>
      <c r="H397" s="15">
        <v>-2.7774999999999999</v>
      </c>
      <c r="I397" s="84">
        <v>27</v>
      </c>
      <c r="J397" s="13"/>
      <c r="K397" s="13">
        <v>0</v>
      </c>
      <c r="L397" s="13">
        <v>0</v>
      </c>
      <c r="M397" s="17">
        <v>46.8</v>
      </c>
      <c r="N397" s="83">
        <v>116.24</v>
      </c>
      <c r="O397" s="17"/>
      <c r="P397" s="17">
        <v>3</v>
      </c>
      <c r="Q397" s="11"/>
      <c r="R397" s="83">
        <v>16.6929224</v>
      </c>
      <c r="S397" s="9">
        <v>424</v>
      </c>
      <c r="T397" s="9"/>
      <c r="U397" s="9"/>
      <c r="V397" s="9"/>
    </row>
    <row r="398" spans="1:22" ht="33" customHeight="1" thickBot="1" x14ac:dyDescent="0.4">
      <c r="A398" s="103"/>
      <c r="B398" s="104"/>
      <c r="C398" s="48"/>
      <c r="D398" s="48"/>
      <c r="E398" s="4"/>
      <c r="F398" s="5"/>
      <c r="G398" s="11"/>
      <c r="H398" s="15"/>
      <c r="I398" s="84"/>
      <c r="J398" s="13"/>
      <c r="K398" s="13"/>
      <c r="L398" s="40">
        <f>AVERAGE(L395:L397)</f>
        <v>1</v>
      </c>
      <c r="M398" s="17"/>
      <c r="N398" s="83"/>
      <c r="O398" s="17"/>
      <c r="P398" s="41">
        <f>AVERAGE(P395:P397)</f>
        <v>3</v>
      </c>
      <c r="Q398" s="11"/>
      <c r="R398" s="83"/>
      <c r="S398" s="9"/>
      <c r="T398" s="9"/>
      <c r="U398" s="40"/>
      <c r="V398" s="9"/>
    </row>
    <row r="399" spans="1:22" ht="33" customHeight="1" thickBot="1" x14ac:dyDescent="0.4">
      <c r="A399" s="110"/>
      <c r="B399" s="111" t="s">
        <v>852</v>
      </c>
      <c r="C399" s="47" t="s">
        <v>112</v>
      </c>
      <c r="D399" s="47" t="s">
        <v>241</v>
      </c>
      <c r="E399" s="20">
        <v>45842.597743055558</v>
      </c>
      <c r="F399" s="21" t="s">
        <v>130</v>
      </c>
      <c r="G399" s="22" t="s">
        <v>20</v>
      </c>
      <c r="H399" s="23">
        <v>-5.5549999999999997</v>
      </c>
      <c r="I399" s="80">
        <v>22</v>
      </c>
      <c r="J399" s="24"/>
      <c r="K399" s="24">
        <v>1</v>
      </c>
      <c r="L399" s="24">
        <v>1</v>
      </c>
      <c r="M399" s="25">
        <v>40.551499999999997</v>
      </c>
      <c r="N399" s="80">
        <v>105</v>
      </c>
      <c r="O399" s="25"/>
      <c r="P399" s="25">
        <v>1</v>
      </c>
      <c r="Q399" s="22" t="s">
        <v>21</v>
      </c>
      <c r="R399" s="80">
        <v>12.677172199999999</v>
      </c>
      <c r="S399" s="24">
        <v>322</v>
      </c>
      <c r="T399" s="24"/>
      <c r="U399" s="24"/>
      <c r="V399" s="24"/>
    </row>
    <row r="400" spans="1:22" ht="33" customHeight="1" thickBot="1" x14ac:dyDescent="0.4">
      <c r="A400" s="110"/>
      <c r="B400" s="111"/>
      <c r="C400" s="47" t="s">
        <v>112</v>
      </c>
      <c r="D400" s="47" t="s">
        <v>241</v>
      </c>
      <c r="E400" s="20">
        <v>45842.598240740743</v>
      </c>
      <c r="F400" s="21" t="s">
        <v>93</v>
      </c>
      <c r="G400" s="22" t="s">
        <v>20</v>
      </c>
      <c r="H400" s="23">
        <v>-1.111</v>
      </c>
      <c r="I400" s="80">
        <v>30</v>
      </c>
      <c r="J400" s="24"/>
      <c r="K400" s="24">
        <v>0</v>
      </c>
      <c r="L400" s="24">
        <v>0</v>
      </c>
      <c r="M400" s="25">
        <v>46.106499999999997</v>
      </c>
      <c r="N400" s="80">
        <v>115</v>
      </c>
      <c r="O400" s="25"/>
      <c r="P400" s="25">
        <v>3</v>
      </c>
      <c r="Q400" s="22" t="s">
        <v>21</v>
      </c>
      <c r="R400" s="80">
        <v>14.566936999999999</v>
      </c>
      <c r="S400" s="24">
        <v>370</v>
      </c>
      <c r="T400" s="24"/>
      <c r="U400" s="24"/>
      <c r="V400" s="24"/>
    </row>
    <row r="401" spans="1:22" ht="33" customHeight="1" thickBot="1" x14ac:dyDescent="0.4">
      <c r="A401" s="110"/>
      <c r="B401" s="111"/>
      <c r="C401" s="47" t="s">
        <v>112</v>
      </c>
      <c r="D401" s="47" t="s">
        <v>241</v>
      </c>
      <c r="E401" s="20">
        <v>45842.597974537035</v>
      </c>
      <c r="F401" s="21" t="s">
        <v>146</v>
      </c>
      <c r="G401" s="22" t="s">
        <v>20</v>
      </c>
      <c r="H401" s="23">
        <v>-6.6660000000000004</v>
      </c>
      <c r="I401" s="80">
        <v>20</v>
      </c>
      <c r="J401" s="24"/>
      <c r="K401" s="24">
        <v>2</v>
      </c>
      <c r="L401" s="24">
        <v>2</v>
      </c>
      <c r="M401" s="25">
        <v>40.551499999999997</v>
      </c>
      <c r="N401" s="80">
        <v>105</v>
      </c>
      <c r="O401" s="25"/>
      <c r="P401" s="25">
        <v>1</v>
      </c>
      <c r="Q401" s="22" t="s">
        <v>21</v>
      </c>
      <c r="R401" s="80">
        <v>15.74804</v>
      </c>
      <c r="S401" s="24">
        <v>400</v>
      </c>
      <c r="T401" s="24"/>
      <c r="U401" s="24"/>
      <c r="V401" s="24"/>
    </row>
    <row r="402" spans="1:22" ht="33" customHeight="1" thickBot="1" x14ac:dyDescent="0.4">
      <c r="A402" s="110"/>
      <c r="B402" s="111"/>
      <c r="C402" s="47"/>
      <c r="D402" s="47"/>
      <c r="E402" s="20"/>
      <c r="F402" s="21"/>
      <c r="G402" s="22"/>
      <c r="H402" s="23"/>
      <c r="I402" s="80"/>
      <c r="J402" s="24"/>
      <c r="K402" s="24"/>
      <c r="L402" s="40">
        <f>AVERAGE(L399:L401)</f>
        <v>1</v>
      </c>
      <c r="M402" s="25"/>
      <c r="N402" s="80"/>
      <c r="O402" s="25"/>
      <c r="P402" s="41">
        <f>AVERAGE(P399:P401)</f>
        <v>1.6666666666666667</v>
      </c>
      <c r="Q402" s="22"/>
      <c r="R402" s="80"/>
      <c r="S402" s="24"/>
      <c r="T402" s="24"/>
      <c r="U402" s="40"/>
      <c r="V402" s="24"/>
    </row>
    <row r="403" spans="1:22" ht="33" customHeight="1" thickBot="1" x14ac:dyDescent="0.4">
      <c r="A403" s="97"/>
      <c r="B403" s="98" t="s">
        <v>770</v>
      </c>
      <c r="C403" s="48" t="s">
        <v>607</v>
      </c>
      <c r="D403" s="48" t="s">
        <v>645</v>
      </c>
      <c r="E403" s="60">
        <v>45789.655960648146</v>
      </c>
      <c r="F403" s="48" t="s">
        <v>646</v>
      </c>
      <c r="G403" s="52" t="s">
        <v>20</v>
      </c>
      <c r="H403" s="53">
        <v>5.5549999999999997</v>
      </c>
      <c r="I403" s="85">
        <v>42</v>
      </c>
      <c r="J403" s="52"/>
      <c r="K403" s="52">
        <v>0</v>
      </c>
      <c r="L403" s="52">
        <v>0</v>
      </c>
      <c r="M403" s="53">
        <v>46.106499999999997</v>
      </c>
      <c r="N403" s="85">
        <v>115</v>
      </c>
      <c r="O403" s="53"/>
      <c r="P403" s="53">
        <v>3</v>
      </c>
      <c r="Q403" s="52"/>
      <c r="R403" s="85">
        <v>0.1181103</v>
      </c>
      <c r="S403" s="52">
        <v>3</v>
      </c>
      <c r="T403" s="52"/>
      <c r="U403" s="52"/>
      <c r="V403" s="52"/>
    </row>
    <row r="404" spans="1:22" ht="33" customHeight="1" thickBot="1" x14ac:dyDescent="0.4">
      <c r="A404" s="97"/>
      <c r="B404" s="98"/>
      <c r="C404" s="48" t="s">
        <v>607</v>
      </c>
      <c r="D404" s="48" t="s">
        <v>645</v>
      </c>
      <c r="E404" s="60">
        <v>45789.657222222224</v>
      </c>
      <c r="F404" s="48" t="s">
        <v>647</v>
      </c>
      <c r="G404" s="52" t="s">
        <v>20</v>
      </c>
      <c r="H404" s="53">
        <v>0</v>
      </c>
      <c r="I404" s="85">
        <v>32</v>
      </c>
      <c r="J404" s="52"/>
      <c r="K404" s="52">
        <v>0</v>
      </c>
      <c r="L404" s="52">
        <v>0</v>
      </c>
      <c r="M404" s="53">
        <v>46.106499999999997</v>
      </c>
      <c r="N404" s="85">
        <v>115</v>
      </c>
      <c r="O404" s="53"/>
      <c r="P404" s="53">
        <v>3</v>
      </c>
      <c r="Q404" s="52"/>
      <c r="R404" s="85">
        <v>3.9763800999999996</v>
      </c>
      <c r="S404" s="52">
        <v>101</v>
      </c>
      <c r="T404" s="52"/>
      <c r="U404" s="52"/>
      <c r="V404" s="52"/>
    </row>
    <row r="405" spans="1:22" ht="33" customHeight="1" thickBot="1" x14ac:dyDescent="0.4">
      <c r="A405" s="97"/>
      <c r="B405" s="98"/>
      <c r="C405" s="48"/>
      <c r="D405" s="48"/>
      <c r="E405" s="60"/>
      <c r="F405" s="48"/>
      <c r="G405" s="52"/>
      <c r="H405" s="53"/>
      <c r="I405" s="85"/>
      <c r="J405" s="52"/>
      <c r="K405" s="52"/>
      <c r="L405" s="40">
        <f>AVERAGE(L403:L404)</f>
        <v>0</v>
      </c>
      <c r="M405" s="53"/>
      <c r="N405" s="85"/>
      <c r="O405" s="53"/>
      <c r="P405" s="141">
        <f>AVERAGE(P403:P404)</f>
        <v>3</v>
      </c>
      <c r="Q405" s="52"/>
      <c r="R405" s="85"/>
      <c r="S405" s="52"/>
      <c r="T405" s="52"/>
      <c r="U405" s="140"/>
      <c r="V405" s="52"/>
    </row>
    <row r="406" spans="1:22" ht="33" customHeight="1" thickBot="1" x14ac:dyDescent="0.4">
      <c r="A406" s="110"/>
      <c r="B406" s="111" t="s">
        <v>853</v>
      </c>
      <c r="C406" s="49" t="s">
        <v>112</v>
      </c>
      <c r="D406" s="49" t="s">
        <v>238</v>
      </c>
      <c r="E406" s="27">
        <v>45731.865023148152</v>
      </c>
      <c r="F406" s="26" t="s">
        <v>239</v>
      </c>
      <c r="G406" s="28" t="s">
        <v>20</v>
      </c>
      <c r="H406" s="31">
        <v>3.3330000000000002</v>
      </c>
      <c r="I406" s="82">
        <v>38</v>
      </c>
      <c r="J406" s="28"/>
      <c r="K406" s="28">
        <v>0</v>
      </c>
      <c r="L406" s="28">
        <v>0</v>
      </c>
      <c r="M406" s="31">
        <v>38.884999999999998</v>
      </c>
      <c r="N406" s="82">
        <v>102</v>
      </c>
      <c r="O406" s="31"/>
      <c r="P406" s="31">
        <v>1</v>
      </c>
      <c r="Q406" s="28" t="s">
        <v>21</v>
      </c>
      <c r="R406" s="82">
        <v>30.708677999999999</v>
      </c>
      <c r="S406" s="28">
        <v>780</v>
      </c>
      <c r="T406" s="28"/>
      <c r="U406" s="28"/>
      <c r="V406" s="28" t="s">
        <v>240</v>
      </c>
    </row>
    <row r="407" spans="1:22" ht="33" customHeight="1" thickBot="1" x14ac:dyDescent="0.4">
      <c r="A407" s="110"/>
      <c r="B407" s="111"/>
      <c r="C407" s="49" t="s">
        <v>112</v>
      </c>
      <c r="D407" s="49" t="s">
        <v>238</v>
      </c>
      <c r="E407" s="27">
        <v>45856</v>
      </c>
      <c r="F407" s="26" t="s">
        <v>735</v>
      </c>
      <c r="G407" s="28" t="s">
        <v>20</v>
      </c>
      <c r="H407" s="31">
        <f>(I407-32)/1.8</f>
        <v>11.111111111111111</v>
      </c>
      <c r="I407" s="82">
        <v>52</v>
      </c>
      <c r="J407" s="28"/>
      <c r="K407" s="28">
        <v>0</v>
      </c>
      <c r="L407" s="28">
        <v>0</v>
      </c>
      <c r="M407" s="31">
        <f>(N407-32)/1.8</f>
        <v>37.777777777777779</v>
      </c>
      <c r="N407" s="82">
        <v>100</v>
      </c>
      <c r="O407" s="31"/>
      <c r="P407" s="31">
        <v>1</v>
      </c>
      <c r="Q407" s="28" t="s">
        <v>21</v>
      </c>
      <c r="R407" s="82">
        <f>S407/25.4</f>
        <v>6.2992125984251972</v>
      </c>
      <c r="S407" s="28">
        <v>160</v>
      </c>
      <c r="T407" s="28"/>
      <c r="U407" s="28"/>
      <c r="V407" s="28"/>
    </row>
    <row r="408" spans="1:22" ht="33" customHeight="1" thickBot="1" x14ac:dyDescent="0.4">
      <c r="A408" s="110"/>
      <c r="B408" s="111"/>
      <c r="C408" s="49"/>
      <c r="D408" s="49"/>
      <c r="E408" s="27"/>
      <c r="F408" s="26"/>
      <c r="G408" s="28"/>
      <c r="H408" s="31"/>
      <c r="I408" s="82"/>
      <c r="J408" s="28"/>
      <c r="K408" s="28"/>
      <c r="L408" s="40">
        <f>AVERAGE(L406:L407)</f>
        <v>0</v>
      </c>
      <c r="M408" s="31"/>
      <c r="N408" s="82"/>
      <c r="O408" s="31"/>
      <c r="P408" s="41">
        <f>AVERAGE(P406:P407)</f>
        <v>1</v>
      </c>
      <c r="Q408" s="28"/>
      <c r="R408" s="82"/>
      <c r="S408" s="28"/>
      <c r="T408" s="28"/>
      <c r="U408" s="40"/>
      <c r="V408" s="28"/>
    </row>
    <row r="409" spans="1:22" ht="33" customHeight="1" thickBot="1" x14ac:dyDescent="0.4">
      <c r="A409" s="110"/>
      <c r="B409" s="111" t="s">
        <v>854</v>
      </c>
      <c r="C409" s="48" t="s">
        <v>112</v>
      </c>
      <c r="D409" s="48" t="s">
        <v>233</v>
      </c>
      <c r="E409" s="4">
        <v>45731.874768518515</v>
      </c>
      <c r="F409" s="5" t="s">
        <v>236</v>
      </c>
      <c r="G409" s="11" t="s">
        <v>20</v>
      </c>
      <c r="H409" s="15">
        <v>3.3330000000000002</v>
      </c>
      <c r="I409" s="83">
        <v>38</v>
      </c>
      <c r="J409" s="9"/>
      <c r="K409" s="9">
        <v>0</v>
      </c>
      <c r="L409" s="9">
        <v>0</v>
      </c>
      <c r="M409" s="17">
        <v>33.33</v>
      </c>
      <c r="N409" s="83">
        <v>92</v>
      </c>
      <c r="O409" s="17"/>
      <c r="P409" s="17">
        <v>0</v>
      </c>
      <c r="Q409" s="11" t="s">
        <v>21</v>
      </c>
      <c r="R409" s="83">
        <v>28.543322499999999</v>
      </c>
      <c r="S409" s="9">
        <v>725</v>
      </c>
      <c r="T409" s="9"/>
      <c r="U409" s="9"/>
      <c r="V409" s="9" t="s">
        <v>237</v>
      </c>
    </row>
    <row r="410" spans="1:22" ht="33" customHeight="1" thickBot="1" x14ac:dyDescent="0.4">
      <c r="A410" s="110"/>
      <c r="B410" s="111"/>
      <c r="C410" s="48" t="s">
        <v>112</v>
      </c>
      <c r="D410" s="48" t="s">
        <v>233</v>
      </c>
      <c r="E410" s="1">
        <v>45731.868993055556</v>
      </c>
      <c r="F410" s="2" t="s">
        <v>234</v>
      </c>
      <c r="G410" s="8" t="s">
        <v>20</v>
      </c>
      <c r="H410" s="14">
        <v>0</v>
      </c>
      <c r="I410" s="81">
        <v>32</v>
      </c>
      <c r="J410" s="8"/>
      <c r="K410" s="8">
        <v>0</v>
      </c>
      <c r="L410" s="8">
        <v>0</v>
      </c>
      <c r="M410" s="16">
        <v>34.996499999999997</v>
      </c>
      <c r="N410" s="81">
        <v>95</v>
      </c>
      <c r="O410" s="16"/>
      <c r="P410" s="16">
        <v>0</v>
      </c>
      <c r="Q410" s="10" t="s">
        <v>21</v>
      </c>
      <c r="R410" s="81">
        <v>33.858286</v>
      </c>
      <c r="S410" s="8">
        <v>860</v>
      </c>
      <c r="T410" s="8"/>
      <c r="U410" s="8"/>
      <c r="V410" s="8" t="s">
        <v>235</v>
      </c>
    </row>
    <row r="411" spans="1:22" ht="33" customHeight="1" thickBot="1" x14ac:dyDescent="0.4">
      <c r="A411" s="110"/>
      <c r="B411" s="111"/>
      <c r="C411" s="48"/>
      <c r="D411" s="48"/>
      <c r="E411" s="1"/>
      <c r="F411" s="2"/>
      <c r="G411" s="8"/>
      <c r="H411" s="14"/>
      <c r="I411" s="81"/>
      <c r="J411" s="8"/>
      <c r="K411" s="8"/>
      <c r="L411" s="40">
        <f>AVERAGE(L409:L410)</f>
        <v>0</v>
      </c>
      <c r="M411" s="16"/>
      <c r="N411" s="81"/>
      <c r="O411" s="16"/>
      <c r="P411" s="41">
        <f>AVERAGE(P409:P410)</f>
        <v>0</v>
      </c>
      <c r="Q411" s="10"/>
      <c r="R411" s="81"/>
      <c r="S411" s="8"/>
      <c r="T411" s="8"/>
      <c r="U411" s="40"/>
      <c r="V411" s="8"/>
    </row>
    <row r="412" spans="1:22" ht="33" customHeight="1" thickBot="1" x14ac:dyDescent="0.4">
      <c r="A412" s="110"/>
      <c r="B412" s="111" t="s">
        <v>855</v>
      </c>
      <c r="C412" s="47" t="s">
        <v>112</v>
      </c>
      <c r="D412" s="47" t="s">
        <v>229</v>
      </c>
      <c r="E412" s="20">
        <v>45731.878101851849</v>
      </c>
      <c r="F412" s="21" t="s">
        <v>107</v>
      </c>
      <c r="G412" s="24" t="s">
        <v>20</v>
      </c>
      <c r="H412" s="25">
        <v>-1.111</v>
      </c>
      <c r="I412" s="80">
        <v>30</v>
      </c>
      <c r="J412" s="24"/>
      <c r="K412" s="24">
        <v>0</v>
      </c>
      <c r="L412" s="24">
        <v>0</v>
      </c>
      <c r="M412" s="25">
        <v>48.884</v>
      </c>
      <c r="N412" s="80">
        <v>120</v>
      </c>
      <c r="O412" s="25"/>
      <c r="P412" s="25">
        <v>3</v>
      </c>
      <c r="Q412" s="24" t="s">
        <v>27</v>
      </c>
      <c r="R412" s="80">
        <v>3.1496079999999997</v>
      </c>
      <c r="S412" s="24">
        <v>80</v>
      </c>
      <c r="T412" s="24"/>
      <c r="U412" s="24"/>
      <c r="V412" s="24" t="s">
        <v>230</v>
      </c>
    </row>
    <row r="413" spans="1:22" ht="33" customHeight="1" thickBot="1" x14ac:dyDescent="0.4">
      <c r="A413" s="110"/>
      <c r="B413" s="111"/>
      <c r="C413" s="47" t="s">
        <v>112</v>
      </c>
      <c r="D413" s="47" t="s">
        <v>229</v>
      </c>
      <c r="E413" s="20">
        <v>45731.882233796299</v>
      </c>
      <c r="F413" s="21" t="s">
        <v>231</v>
      </c>
      <c r="G413" s="24" t="s">
        <v>20</v>
      </c>
      <c r="H413" s="25">
        <v>8.8879999999999999</v>
      </c>
      <c r="I413" s="80">
        <v>48</v>
      </c>
      <c r="J413" s="24"/>
      <c r="K413" s="24">
        <v>0</v>
      </c>
      <c r="L413" s="24">
        <v>0</v>
      </c>
      <c r="M413" s="25">
        <v>34.996499999999997</v>
      </c>
      <c r="N413" s="80">
        <v>95</v>
      </c>
      <c r="O413" s="25"/>
      <c r="P413" s="25">
        <v>0</v>
      </c>
      <c r="Q413" s="24" t="s">
        <v>21</v>
      </c>
      <c r="R413" s="80">
        <v>33.582695299999997</v>
      </c>
      <c r="S413" s="24">
        <v>853</v>
      </c>
      <c r="T413" s="24"/>
      <c r="U413" s="24"/>
      <c r="V413" s="24" t="s">
        <v>232</v>
      </c>
    </row>
    <row r="414" spans="1:22" ht="33" customHeight="1" thickBot="1" x14ac:dyDescent="0.4">
      <c r="A414" s="110"/>
      <c r="B414" s="111"/>
      <c r="C414" s="47"/>
      <c r="D414" s="47"/>
      <c r="E414" s="20"/>
      <c r="F414" s="21"/>
      <c r="G414" s="24"/>
      <c r="H414" s="25"/>
      <c r="I414" s="80"/>
      <c r="J414" s="24"/>
      <c r="K414" s="24"/>
      <c r="L414" s="40">
        <f>AVERAGE(L412:L413)</f>
        <v>0</v>
      </c>
      <c r="M414" s="25"/>
      <c r="N414" s="80"/>
      <c r="O414" s="25"/>
      <c r="P414" s="41">
        <f>AVERAGE(P412:P413)</f>
        <v>1.5</v>
      </c>
      <c r="Q414" s="24"/>
      <c r="R414" s="80"/>
      <c r="S414" s="24"/>
      <c r="T414" s="24"/>
      <c r="U414" s="40"/>
      <c r="V414" s="24"/>
    </row>
    <row r="415" spans="1:22" ht="33" customHeight="1" thickBot="1" x14ac:dyDescent="0.4">
      <c r="A415" s="110"/>
      <c r="B415" s="111" t="s">
        <v>856</v>
      </c>
      <c r="C415" s="48" t="s">
        <v>112</v>
      </c>
      <c r="D415" s="48" t="s">
        <v>226</v>
      </c>
      <c r="E415" s="1">
        <v>45731.892245370371</v>
      </c>
      <c r="F415" s="2" t="s">
        <v>227</v>
      </c>
      <c r="G415" s="11" t="s">
        <v>20</v>
      </c>
      <c r="H415" s="14">
        <v>0</v>
      </c>
      <c r="I415" s="81">
        <v>32</v>
      </c>
      <c r="J415" s="8"/>
      <c r="K415" s="8">
        <v>0</v>
      </c>
      <c r="L415" s="8">
        <v>0</v>
      </c>
      <c r="M415" s="16">
        <v>34.996499999999997</v>
      </c>
      <c r="N415" s="81">
        <v>95</v>
      </c>
      <c r="O415" s="16"/>
      <c r="P415" s="16">
        <v>0</v>
      </c>
      <c r="Q415" s="10" t="s">
        <v>21</v>
      </c>
      <c r="R415" s="81">
        <v>10.590556899999999</v>
      </c>
      <c r="S415" s="8">
        <v>269</v>
      </c>
      <c r="T415" s="8"/>
      <c r="U415" s="8"/>
      <c r="V415" s="8" t="s">
        <v>228</v>
      </c>
    </row>
    <row r="416" spans="1:22" ht="33" customHeight="1" thickBot="1" x14ac:dyDescent="0.4">
      <c r="A416" s="110"/>
      <c r="B416" s="111"/>
      <c r="C416" s="48" t="s">
        <v>112</v>
      </c>
      <c r="D416" s="48" t="s">
        <v>226</v>
      </c>
      <c r="E416" s="1">
        <v>45856</v>
      </c>
      <c r="F416" s="2" t="s">
        <v>736</v>
      </c>
      <c r="G416" s="11" t="s">
        <v>20</v>
      </c>
      <c r="H416" s="14">
        <v>0</v>
      </c>
      <c r="I416" s="81">
        <v>32</v>
      </c>
      <c r="J416" s="8"/>
      <c r="K416" s="8">
        <v>0</v>
      </c>
      <c r="L416" s="8">
        <v>0</v>
      </c>
      <c r="M416" s="16">
        <f>(N416-32)/1.8</f>
        <v>32.222222222222221</v>
      </c>
      <c r="N416" s="81">
        <v>90</v>
      </c>
      <c r="O416" s="16"/>
      <c r="P416" s="16">
        <v>0</v>
      </c>
      <c r="Q416" s="10" t="s">
        <v>21</v>
      </c>
      <c r="R416" s="81">
        <f>S416/25.4</f>
        <v>29.921259842519685</v>
      </c>
      <c r="S416" s="8">
        <v>760</v>
      </c>
      <c r="T416" s="8"/>
      <c r="U416" s="8"/>
      <c r="V416" s="8"/>
    </row>
    <row r="417" spans="1:22" ht="33" customHeight="1" thickBot="1" x14ac:dyDescent="0.4">
      <c r="A417" s="110"/>
      <c r="B417" s="111"/>
      <c r="C417" s="48"/>
      <c r="D417" s="48"/>
      <c r="E417" s="1"/>
      <c r="F417" s="2"/>
      <c r="G417" s="10"/>
      <c r="H417" s="14"/>
      <c r="I417" s="81"/>
      <c r="J417" s="8"/>
      <c r="K417" s="8"/>
      <c r="L417" s="40">
        <f>AVERAGE(L415:L416)</f>
        <v>0</v>
      </c>
      <c r="M417" s="16"/>
      <c r="N417" s="81"/>
      <c r="O417" s="16"/>
      <c r="P417" s="41">
        <f>AVERAGE(P415:P416)</f>
        <v>0</v>
      </c>
      <c r="Q417" s="10"/>
      <c r="R417" s="81"/>
      <c r="S417" s="8"/>
      <c r="T417" s="8"/>
      <c r="U417" s="40"/>
      <c r="V417" s="8"/>
    </row>
    <row r="418" spans="1:22" ht="33" customHeight="1" thickBot="1" x14ac:dyDescent="0.4">
      <c r="A418" s="110"/>
      <c r="B418" s="111" t="s">
        <v>223</v>
      </c>
      <c r="C418" s="49" t="s">
        <v>112</v>
      </c>
      <c r="D418" s="49" t="s">
        <v>223</v>
      </c>
      <c r="E418" s="27">
        <v>45839.582060185188</v>
      </c>
      <c r="F418" s="26" t="s">
        <v>224</v>
      </c>
      <c r="G418" s="28" t="s">
        <v>20</v>
      </c>
      <c r="H418" s="30">
        <v>-3.8885000000000001</v>
      </c>
      <c r="I418" s="82">
        <v>25</v>
      </c>
      <c r="J418" s="28"/>
      <c r="K418" s="28">
        <v>1</v>
      </c>
      <c r="L418" s="28">
        <v>1</v>
      </c>
      <c r="M418" s="31">
        <v>40.551499999999997</v>
      </c>
      <c r="N418" s="82">
        <v>105</v>
      </c>
      <c r="O418" s="31"/>
      <c r="P418" s="31">
        <v>1</v>
      </c>
      <c r="Q418" s="29" t="s">
        <v>21</v>
      </c>
      <c r="R418" s="82">
        <v>1.9685049999999999</v>
      </c>
      <c r="S418" s="28">
        <v>50</v>
      </c>
      <c r="T418" s="28"/>
      <c r="U418" s="28"/>
      <c r="V418" s="28"/>
    </row>
    <row r="419" spans="1:22" ht="33" customHeight="1" thickBot="1" x14ac:dyDescent="0.4">
      <c r="A419" s="110"/>
      <c r="B419" s="111"/>
      <c r="C419" s="49" t="s">
        <v>112</v>
      </c>
      <c r="D419" s="49" t="s">
        <v>223</v>
      </c>
      <c r="E419" s="27">
        <v>45839.582858796297</v>
      </c>
      <c r="F419" s="26" t="s">
        <v>199</v>
      </c>
      <c r="G419" s="28" t="s">
        <v>20</v>
      </c>
      <c r="H419" s="30">
        <v>-6.6660000000000004</v>
      </c>
      <c r="I419" s="82">
        <v>20</v>
      </c>
      <c r="J419" s="28"/>
      <c r="K419" s="28">
        <v>2</v>
      </c>
      <c r="L419" s="28">
        <v>2</v>
      </c>
      <c r="M419" s="31">
        <v>40.551499999999997</v>
      </c>
      <c r="N419" s="82">
        <v>105</v>
      </c>
      <c r="O419" s="31"/>
      <c r="P419" s="31">
        <v>1</v>
      </c>
      <c r="Q419" s="29" t="s">
        <v>21</v>
      </c>
      <c r="R419" s="82">
        <v>14.566936999999999</v>
      </c>
      <c r="S419" s="28">
        <v>370</v>
      </c>
      <c r="T419" s="28"/>
      <c r="U419" s="28"/>
      <c r="V419" s="28"/>
    </row>
    <row r="420" spans="1:22" ht="33" customHeight="1" thickBot="1" x14ac:dyDescent="0.4">
      <c r="A420" s="110"/>
      <c r="B420" s="111"/>
      <c r="C420" s="49" t="s">
        <v>112</v>
      </c>
      <c r="D420" s="49" t="s">
        <v>223</v>
      </c>
      <c r="E420" s="27">
        <v>45839.582418981481</v>
      </c>
      <c r="F420" s="26" t="s">
        <v>225</v>
      </c>
      <c r="G420" s="28" t="s">
        <v>20</v>
      </c>
      <c r="H420" s="30">
        <v>-7.7770000000000001</v>
      </c>
      <c r="I420" s="82">
        <v>18</v>
      </c>
      <c r="J420" s="28"/>
      <c r="K420" s="28">
        <v>2</v>
      </c>
      <c r="L420" s="28">
        <v>2</v>
      </c>
      <c r="M420" s="31">
        <v>43.329000000000001</v>
      </c>
      <c r="N420" s="82">
        <v>110</v>
      </c>
      <c r="O420" s="31"/>
      <c r="P420" s="31">
        <v>2</v>
      </c>
      <c r="Q420" s="29" t="s">
        <v>21</v>
      </c>
      <c r="R420" s="82">
        <v>15.000008099999999</v>
      </c>
      <c r="S420" s="28">
        <v>381</v>
      </c>
      <c r="T420" s="28"/>
      <c r="U420" s="28"/>
      <c r="V420" s="28"/>
    </row>
    <row r="421" spans="1:22" ht="33" customHeight="1" thickBot="1" x14ac:dyDescent="0.4">
      <c r="A421" s="110"/>
      <c r="B421" s="111"/>
      <c r="C421" s="49"/>
      <c r="D421" s="49"/>
      <c r="E421" s="27"/>
      <c r="F421" s="26"/>
      <c r="G421" s="29"/>
      <c r="H421" s="30"/>
      <c r="I421" s="82"/>
      <c r="J421" s="28"/>
      <c r="K421" s="28"/>
      <c r="L421" s="40">
        <f>AVERAGE(L418:L420)</f>
        <v>1.6666666666666667</v>
      </c>
      <c r="M421" s="31"/>
      <c r="N421" s="82"/>
      <c r="O421" s="31"/>
      <c r="P421" s="41">
        <f>AVERAGE(P418:P420)</f>
        <v>1.3333333333333333</v>
      </c>
      <c r="Q421" s="29"/>
      <c r="R421" s="82"/>
      <c r="S421" s="28"/>
      <c r="T421" s="28"/>
      <c r="U421" s="40"/>
      <c r="V421" s="28"/>
    </row>
    <row r="422" spans="1:22" ht="33" customHeight="1" thickBot="1" x14ac:dyDescent="0.4">
      <c r="A422" s="110"/>
      <c r="B422" s="111" t="s">
        <v>857</v>
      </c>
      <c r="C422" s="48" t="s">
        <v>112</v>
      </c>
      <c r="D422" s="48" t="s">
        <v>219</v>
      </c>
      <c r="E422" s="4">
        <v>45842.599398148152</v>
      </c>
      <c r="F422" s="5" t="s">
        <v>221</v>
      </c>
      <c r="G422" s="11" t="s">
        <v>20</v>
      </c>
      <c r="H422" s="15">
        <v>-2.222</v>
      </c>
      <c r="I422" s="83">
        <v>28</v>
      </c>
      <c r="J422" s="9"/>
      <c r="K422" s="9">
        <v>0</v>
      </c>
      <c r="L422" s="9">
        <v>0</v>
      </c>
      <c r="M422" s="17">
        <v>44.44</v>
      </c>
      <c r="N422" s="83">
        <v>112</v>
      </c>
      <c r="O422" s="17"/>
      <c r="P422" s="17">
        <v>3</v>
      </c>
      <c r="Q422" s="11"/>
      <c r="R422" s="83">
        <v>3.0708677999999998</v>
      </c>
      <c r="S422" s="9">
        <v>78</v>
      </c>
      <c r="T422" s="9"/>
      <c r="U422" s="9"/>
      <c r="V422" s="9"/>
    </row>
    <row r="423" spans="1:22" ht="33" customHeight="1" thickBot="1" x14ac:dyDescent="0.4">
      <c r="A423" s="110"/>
      <c r="B423" s="111"/>
      <c r="C423" s="48" t="s">
        <v>112</v>
      </c>
      <c r="D423" s="48" t="s">
        <v>219</v>
      </c>
      <c r="E423" s="1">
        <v>45842.598923611113</v>
      </c>
      <c r="F423" s="2" t="s">
        <v>220</v>
      </c>
      <c r="G423" s="11" t="s">
        <v>20</v>
      </c>
      <c r="H423" s="14">
        <v>-2.222</v>
      </c>
      <c r="I423" s="81">
        <v>28</v>
      </c>
      <c r="J423" s="8"/>
      <c r="K423" s="8">
        <v>0</v>
      </c>
      <c r="L423" s="8">
        <v>0</v>
      </c>
      <c r="M423" s="16">
        <v>46.106499999999997</v>
      </c>
      <c r="N423" s="81">
        <v>115</v>
      </c>
      <c r="O423" s="16"/>
      <c r="P423" s="16">
        <v>3</v>
      </c>
      <c r="Q423" s="10"/>
      <c r="R423" s="81">
        <v>5.2362232999999998</v>
      </c>
      <c r="S423" s="8">
        <v>133</v>
      </c>
      <c r="T423" s="8"/>
      <c r="U423" s="8"/>
      <c r="V423" s="8"/>
    </row>
    <row r="424" spans="1:22" ht="33" customHeight="1" thickBot="1" x14ac:dyDescent="0.4">
      <c r="A424" s="110"/>
      <c r="B424" s="111"/>
      <c r="C424" s="48" t="s">
        <v>112</v>
      </c>
      <c r="D424" s="48" t="s">
        <v>219</v>
      </c>
      <c r="E424" s="4">
        <v>45842.600185185183</v>
      </c>
      <c r="F424" s="5" t="s">
        <v>222</v>
      </c>
      <c r="G424" s="11" t="s">
        <v>20</v>
      </c>
      <c r="H424" s="15">
        <v>-11.11</v>
      </c>
      <c r="I424" s="83">
        <v>12</v>
      </c>
      <c r="J424" s="9"/>
      <c r="K424" s="9">
        <v>3</v>
      </c>
      <c r="L424" s="9">
        <v>3</v>
      </c>
      <c r="M424" s="17">
        <v>38.884999999999998</v>
      </c>
      <c r="N424" s="83">
        <v>102</v>
      </c>
      <c r="O424" s="17"/>
      <c r="P424" s="17">
        <v>1</v>
      </c>
      <c r="Q424" s="11"/>
      <c r="R424" s="83">
        <v>12.401581499999999</v>
      </c>
      <c r="S424" s="9">
        <v>315</v>
      </c>
      <c r="T424" s="9"/>
      <c r="U424" s="9"/>
      <c r="V424" s="9"/>
    </row>
    <row r="425" spans="1:22" ht="33" customHeight="1" thickBot="1" x14ac:dyDescent="0.4">
      <c r="A425" s="110"/>
      <c r="B425" s="111"/>
      <c r="C425" s="48" t="s">
        <v>112</v>
      </c>
      <c r="D425" s="48" t="s">
        <v>219</v>
      </c>
      <c r="E425" s="1">
        <v>45842.599791666667</v>
      </c>
      <c r="F425" s="2" t="s">
        <v>199</v>
      </c>
      <c r="G425" s="11" t="s">
        <v>20</v>
      </c>
      <c r="H425" s="14">
        <v>-6.6660000000000004</v>
      </c>
      <c r="I425" s="81">
        <v>20</v>
      </c>
      <c r="J425" s="8"/>
      <c r="K425" s="8">
        <v>2</v>
      </c>
      <c r="L425" s="8">
        <v>2</v>
      </c>
      <c r="M425" s="16">
        <v>40.551499999999997</v>
      </c>
      <c r="N425" s="81">
        <v>105</v>
      </c>
      <c r="O425" s="16"/>
      <c r="P425" s="16">
        <v>1</v>
      </c>
      <c r="Q425" s="10"/>
      <c r="R425" s="81">
        <v>14.566936999999999</v>
      </c>
      <c r="S425" s="8">
        <v>370</v>
      </c>
      <c r="T425" s="8"/>
      <c r="U425" s="8"/>
      <c r="V425" s="8"/>
    </row>
    <row r="426" spans="1:22" ht="33" customHeight="1" thickBot="1" x14ac:dyDescent="0.4">
      <c r="A426" s="110"/>
      <c r="B426" s="111"/>
      <c r="C426" s="48"/>
      <c r="D426" s="48"/>
      <c r="E426" s="1"/>
      <c r="F426" s="2"/>
      <c r="G426" s="10"/>
      <c r="H426" s="14"/>
      <c r="I426" s="81"/>
      <c r="J426" s="8"/>
      <c r="K426" s="8"/>
      <c r="L426" s="40">
        <f>AVERAGE(L422:L425)</f>
        <v>1.25</v>
      </c>
      <c r="M426" s="16"/>
      <c r="N426" s="81"/>
      <c r="O426" s="16"/>
      <c r="P426" s="41">
        <f>AVERAGE(P422:P425)</f>
        <v>2</v>
      </c>
      <c r="Q426" s="10"/>
      <c r="R426" s="81"/>
      <c r="S426" s="8"/>
      <c r="T426" s="8"/>
      <c r="U426" s="40"/>
      <c r="V426" s="8"/>
    </row>
    <row r="427" spans="1:22" ht="33" customHeight="1" thickBot="1" x14ac:dyDescent="0.4">
      <c r="A427" s="110"/>
      <c r="B427" s="111" t="s">
        <v>858</v>
      </c>
      <c r="C427" s="47" t="s">
        <v>112</v>
      </c>
      <c r="D427" s="47" t="s">
        <v>217</v>
      </c>
      <c r="E427" s="64">
        <v>45849</v>
      </c>
      <c r="F427" s="21" t="s">
        <v>218</v>
      </c>
      <c r="G427" s="22" t="s">
        <v>20</v>
      </c>
      <c r="H427" s="58">
        <v>-3.8885000000000001</v>
      </c>
      <c r="I427" s="80">
        <v>25</v>
      </c>
      <c r="J427" s="24"/>
      <c r="K427" s="24">
        <v>1</v>
      </c>
      <c r="L427" s="24">
        <v>1</v>
      </c>
      <c r="M427" s="25">
        <v>44.44</v>
      </c>
      <c r="N427" s="87">
        <v>112</v>
      </c>
      <c r="O427" s="58"/>
      <c r="P427" s="58">
        <v>2</v>
      </c>
      <c r="Q427" s="22" t="s">
        <v>21</v>
      </c>
      <c r="R427" s="87">
        <v>13.976385499999999</v>
      </c>
      <c r="S427" s="57">
        <v>355</v>
      </c>
      <c r="T427" s="57"/>
      <c r="U427" s="57"/>
      <c r="V427" s="24"/>
    </row>
    <row r="428" spans="1:22" ht="33" customHeight="1" thickBot="1" x14ac:dyDescent="0.4">
      <c r="A428" s="110"/>
      <c r="B428" s="111"/>
      <c r="C428" s="47" t="s">
        <v>112</v>
      </c>
      <c r="D428" s="47" t="s">
        <v>217</v>
      </c>
      <c r="E428" s="64">
        <v>45849</v>
      </c>
      <c r="F428" s="21" t="s">
        <v>156</v>
      </c>
      <c r="G428" s="22" t="s">
        <v>20</v>
      </c>
      <c r="H428" s="58">
        <v>-6.6660000000000004</v>
      </c>
      <c r="I428" s="87">
        <v>20</v>
      </c>
      <c r="J428" s="57"/>
      <c r="K428" s="57">
        <v>2</v>
      </c>
      <c r="L428" s="57">
        <v>2</v>
      </c>
      <c r="M428" s="58">
        <v>43.329000000000001</v>
      </c>
      <c r="N428" s="87">
        <v>110</v>
      </c>
      <c r="O428" s="58"/>
      <c r="P428" s="58">
        <v>2</v>
      </c>
      <c r="Q428" s="22" t="s">
        <v>21</v>
      </c>
      <c r="R428" s="87">
        <v>30.000016199999997</v>
      </c>
      <c r="S428" s="57">
        <v>762</v>
      </c>
      <c r="T428" s="57"/>
      <c r="U428" s="57"/>
      <c r="V428" s="24"/>
    </row>
    <row r="429" spans="1:22" ht="33" customHeight="1" thickBot="1" x14ac:dyDescent="0.4">
      <c r="A429" s="110"/>
      <c r="B429" s="111"/>
      <c r="C429" s="47"/>
      <c r="D429" s="47"/>
      <c r="E429" s="64"/>
      <c r="F429" s="21"/>
      <c r="G429" s="57"/>
      <c r="H429" s="58"/>
      <c r="I429" s="87"/>
      <c r="J429" s="57"/>
      <c r="K429" s="57"/>
      <c r="L429" s="40">
        <f>AVERAGE(L427:L428)</f>
        <v>1.5</v>
      </c>
      <c r="M429" s="58"/>
      <c r="N429" s="87"/>
      <c r="O429" s="58"/>
      <c r="P429" s="141">
        <f>AVERAGE(P427:P428)</f>
        <v>2</v>
      </c>
      <c r="Q429" s="57"/>
      <c r="R429" s="87"/>
      <c r="S429" s="57"/>
      <c r="T429" s="57"/>
      <c r="U429" s="140"/>
      <c r="V429" s="24"/>
    </row>
    <row r="430" spans="1:22" ht="33" customHeight="1" thickBot="1" x14ac:dyDescent="0.4">
      <c r="A430" s="110" t="s">
        <v>762</v>
      </c>
      <c r="B430" s="111" t="s">
        <v>905</v>
      </c>
      <c r="C430" s="49"/>
      <c r="D430" s="49" t="s">
        <v>859</v>
      </c>
      <c r="E430" s="63"/>
      <c r="F430" s="26" t="s">
        <v>42</v>
      </c>
      <c r="G430" s="50" t="s">
        <v>20</v>
      </c>
      <c r="H430" s="62">
        <f>(I430-32)/1.8</f>
        <v>-5.5555555555555554</v>
      </c>
      <c r="I430" s="88">
        <v>22</v>
      </c>
      <c r="J430" s="50"/>
      <c r="K430" s="50">
        <v>1</v>
      </c>
      <c r="L430" s="28">
        <v>1</v>
      </c>
      <c r="M430" s="62">
        <f>(N430-32)/1.8</f>
        <v>38.888888888888886</v>
      </c>
      <c r="N430" s="88">
        <v>102</v>
      </c>
      <c r="O430" s="62"/>
      <c r="P430" s="62">
        <v>1</v>
      </c>
      <c r="Q430" s="50"/>
      <c r="R430" s="88">
        <f>S430/25.4</f>
        <v>39.094488188976378</v>
      </c>
      <c r="S430" s="50">
        <v>993</v>
      </c>
      <c r="T430" s="50"/>
      <c r="U430" s="50"/>
      <c r="V430" s="28"/>
    </row>
    <row r="431" spans="1:22" ht="33" customHeight="1" thickBot="1" x14ac:dyDescent="0.4">
      <c r="A431" s="110"/>
      <c r="B431" s="111"/>
      <c r="C431" s="49"/>
      <c r="D431" s="49" t="s">
        <v>859</v>
      </c>
      <c r="E431" s="63"/>
      <c r="F431" s="26" t="s">
        <v>2</v>
      </c>
      <c r="G431" s="50" t="s">
        <v>20</v>
      </c>
      <c r="H431" s="62">
        <v>-6.7</v>
      </c>
      <c r="I431" s="88">
        <v>20</v>
      </c>
      <c r="J431" s="50"/>
      <c r="K431" s="50">
        <v>1</v>
      </c>
      <c r="L431" s="28">
        <v>1</v>
      </c>
      <c r="M431" s="62">
        <v>42.2</v>
      </c>
      <c r="N431" s="88">
        <v>108</v>
      </c>
      <c r="O431" s="62"/>
      <c r="P431" s="62">
        <v>2</v>
      </c>
      <c r="Q431" s="50"/>
      <c r="R431" s="88">
        <f t="shared" ref="R431:R432" si="12">S431/25.4</f>
        <v>32.913385826771652</v>
      </c>
      <c r="S431" s="50">
        <v>836</v>
      </c>
      <c r="T431" s="50"/>
      <c r="U431" s="50"/>
      <c r="V431" s="28"/>
    </row>
    <row r="432" spans="1:22" ht="33" customHeight="1" thickBot="1" x14ac:dyDescent="0.4">
      <c r="A432" s="110"/>
      <c r="B432" s="111"/>
      <c r="C432" s="49"/>
      <c r="D432" s="49" t="s">
        <v>859</v>
      </c>
      <c r="E432" s="63"/>
      <c r="F432" s="26" t="s">
        <v>696</v>
      </c>
      <c r="G432" s="50" t="s">
        <v>20</v>
      </c>
      <c r="H432" s="62">
        <f>(I432-32)/1.8</f>
        <v>-3.8888888888888888</v>
      </c>
      <c r="I432" s="88">
        <v>25</v>
      </c>
      <c r="J432" s="50"/>
      <c r="K432" s="50">
        <v>1</v>
      </c>
      <c r="L432" s="28">
        <v>1</v>
      </c>
      <c r="M432" s="62">
        <f>(N432-32)/1.8</f>
        <v>42.222222222222221</v>
      </c>
      <c r="N432" s="88">
        <v>108</v>
      </c>
      <c r="O432" s="62"/>
      <c r="P432" s="62">
        <v>2</v>
      </c>
      <c r="Q432" s="50"/>
      <c r="R432" s="88">
        <f t="shared" si="12"/>
        <v>16.181102362204726</v>
      </c>
      <c r="S432" s="50">
        <v>411</v>
      </c>
      <c r="T432" s="50"/>
      <c r="U432" s="50"/>
      <c r="V432" s="28"/>
    </row>
    <row r="433" spans="1:22" ht="33" customHeight="1" thickBot="1" x14ac:dyDescent="0.4">
      <c r="A433" s="110"/>
      <c r="B433" s="111"/>
      <c r="C433" s="49"/>
      <c r="D433" s="49"/>
      <c r="E433" s="63"/>
      <c r="F433" s="26"/>
      <c r="G433" s="50"/>
      <c r="H433" s="62"/>
      <c r="I433" s="88"/>
      <c r="J433" s="50"/>
      <c r="K433" s="50"/>
      <c r="L433" s="40">
        <v>1</v>
      </c>
      <c r="M433" s="62"/>
      <c r="N433" s="88"/>
      <c r="O433" s="62"/>
      <c r="P433" s="141">
        <f>AVERAGE(P430:P432)</f>
        <v>1.6666666666666667</v>
      </c>
      <c r="Q433" s="50"/>
      <c r="R433" s="88"/>
      <c r="S433" s="50"/>
      <c r="T433" s="50"/>
      <c r="U433" s="140"/>
      <c r="V433" s="28"/>
    </row>
    <row r="434" spans="1:22" ht="33" customHeight="1" thickBot="1" x14ac:dyDescent="0.4">
      <c r="A434" s="110"/>
      <c r="B434" s="111" t="s">
        <v>208</v>
      </c>
      <c r="C434" s="48" t="s">
        <v>112</v>
      </c>
      <c r="D434" s="48" t="s">
        <v>208</v>
      </c>
      <c r="E434" s="1">
        <v>45777.67459490741</v>
      </c>
      <c r="F434" s="2" t="s">
        <v>78</v>
      </c>
      <c r="G434" s="10"/>
      <c r="H434" s="14">
        <v>-9.4435000000000002</v>
      </c>
      <c r="I434" s="81">
        <v>15</v>
      </c>
      <c r="J434" s="8"/>
      <c r="K434" s="8">
        <v>3</v>
      </c>
      <c r="L434" s="8">
        <v>3</v>
      </c>
      <c r="M434" s="16">
        <v>44.44</v>
      </c>
      <c r="N434" s="90">
        <v>112</v>
      </c>
      <c r="O434" s="14"/>
      <c r="P434" s="14">
        <v>2</v>
      </c>
      <c r="Q434" s="10" t="s">
        <v>27</v>
      </c>
      <c r="R434" s="90">
        <v>11.299218699999999</v>
      </c>
      <c r="S434" s="10">
        <v>287</v>
      </c>
      <c r="T434" s="10"/>
      <c r="U434" s="10"/>
      <c r="V434" s="8" t="s">
        <v>209</v>
      </c>
    </row>
    <row r="435" spans="1:22" ht="33" customHeight="1" thickBot="1" x14ac:dyDescent="0.4">
      <c r="A435" s="110"/>
      <c r="B435" s="111"/>
      <c r="C435" s="48" t="s">
        <v>112</v>
      </c>
      <c r="D435" s="48" t="s">
        <v>208</v>
      </c>
      <c r="E435" s="71">
        <v>45856</v>
      </c>
      <c r="F435" s="72" t="s">
        <v>737</v>
      </c>
      <c r="G435" s="11" t="s">
        <v>20</v>
      </c>
      <c r="H435" s="14">
        <f>(I435-32)/1.8</f>
        <v>-3.8888888888888888</v>
      </c>
      <c r="I435" s="81">
        <v>25</v>
      </c>
      <c r="J435" s="8"/>
      <c r="K435" s="8">
        <v>1</v>
      </c>
      <c r="L435" s="8">
        <v>1</v>
      </c>
      <c r="M435" s="16">
        <f>(N435-32)/1.8</f>
        <v>40.555555555555557</v>
      </c>
      <c r="N435" s="90">
        <v>105</v>
      </c>
      <c r="O435" s="14"/>
      <c r="P435" s="14">
        <v>1</v>
      </c>
      <c r="Q435" s="10" t="s">
        <v>21</v>
      </c>
      <c r="R435" s="90">
        <f>S435/25.4</f>
        <v>5.0787401574803148</v>
      </c>
      <c r="S435" s="10">
        <v>129</v>
      </c>
      <c r="T435" s="10"/>
      <c r="U435" s="10"/>
      <c r="V435" s="8"/>
    </row>
    <row r="436" spans="1:22" ht="33" customHeight="1" thickBot="1" x14ac:dyDescent="0.4">
      <c r="A436" s="110"/>
      <c r="B436" s="111"/>
      <c r="C436" s="48" t="s">
        <v>112</v>
      </c>
      <c r="D436" s="48" t="s">
        <v>208</v>
      </c>
      <c r="E436" s="71">
        <v>45856</v>
      </c>
      <c r="F436" s="72" t="s">
        <v>738</v>
      </c>
      <c r="G436" s="11" t="s">
        <v>20</v>
      </c>
      <c r="H436" s="14">
        <f>(I436-32)/1.8</f>
        <v>0</v>
      </c>
      <c r="I436" s="81">
        <v>32</v>
      </c>
      <c r="J436" s="8"/>
      <c r="K436" s="8">
        <v>0</v>
      </c>
      <c r="L436" s="8">
        <v>0</v>
      </c>
      <c r="M436" s="16">
        <f>(N436-32)/1.8</f>
        <v>46.111111111111107</v>
      </c>
      <c r="N436" s="90">
        <v>115</v>
      </c>
      <c r="O436" s="14"/>
      <c r="P436" s="14">
        <v>3</v>
      </c>
      <c r="Q436" s="10" t="s">
        <v>21</v>
      </c>
      <c r="R436" s="90">
        <f>S436/25.4</f>
        <v>4.015748031496063</v>
      </c>
      <c r="S436" s="10">
        <v>102</v>
      </c>
      <c r="T436" s="10"/>
      <c r="U436" s="10"/>
      <c r="V436" s="8"/>
    </row>
    <row r="437" spans="1:22" ht="33" customHeight="1" thickBot="1" x14ac:dyDescent="0.4">
      <c r="A437" s="110"/>
      <c r="B437" s="111"/>
      <c r="C437" s="48" t="s">
        <v>112</v>
      </c>
      <c r="D437" s="48" t="s">
        <v>208</v>
      </c>
      <c r="E437" s="71">
        <v>45856</v>
      </c>
      <c r="F437" s="72" t="s">
        <v>739</v>
      </c>
      <c r="G437" s="11" t="s">
        <v>20</v>
      </c>
      <c r="H437" s="14">
        <v>-0.3</v>
      </c>
      <c r="I437" s="81">
        <f>(H437*1.8)+32</f>
        <v>31.46</v>
      </c>
      <c r="J437" s="8"/>
      <c r="K437" s="8">
        <v>0</v>
      </c>
      <c r="L437" s="8">
        <v>0</v>
      </c>
      <c r="M437" s="16">
        <v>48.4</v>
      </c>
      <c r="N437" s="90">
        <f>(M437*1.8)+32</f>
        <v>119.12</v>
      </c>
      <c r="O437" s="14"/>
      <c r="P437" s="14">
        <v>3</v>
      </c>
      <c r="Q437" s="10" t="s">
        <v>21</v>
      </c>
      <c r="R437" s="90">
        <f>S437/25.4</f>
        <v>8.4251968503937018</v>
      </c>
      <c r="S437" s="10">
        <v>214</v>
      </c>
      <c r="T437" s="10"/>
      <c r="U437" s="10"/>
      <c r="V437" s="8"/>
    </row>
    <row r="438" spans="1:22" ht="33" customHeight="1" thickBot="1" x14ac:dyDescent="0.4">
      <c r="A438" s="110"/>
      <c r="B438" s="111"/>
      <c r="C438" s="48"/>
      <c r="D438" s="48"/>
      <c r="E438" s="1"/>
      <c r="F438" s="2"/>
      <c r="G438" s="10"/>
      <c r="H438" s="14"/>
      <c r="I438" s="81"/>
      <c r="J438" s="8"/>
      <c r="K438" s="8"/>
      <c r="L438" s="40">
        <f>AVERAGE(L434:L437)</f>
        <v>1</v>
      </c>
      <c r="M438" s="16"/>
      <c r="N438" s="90"/>
      <c r="O438" s="14"/>
      <c r="P438" s="138">
        <f>AVERAGE(P434:P437)</f>
        <v>2.25</v>
      </c>
      <c r="Q438" s="10"/>
      <c r="R438" s="90"/>
      <c r="S438" s="10"/>
      <c r="T438" s="10"/>
      <c r="U438" s="139"/>
      <c r="V438" s="8"/>
    </row>
    <row r="439" spans="1:22" ht="33" customHeight="1" thickBot="1" x14ac:dyDescent="0.4">
      <c r="A439" s="110"/>
      <c r="B439" s="111" t="s">
        <v>860</v>
      </c>
      <c r="C439" s="49" t="s">
        <v>112</v>
      </c>
      <c r="D439" s="49" t="s">
        <v>210</v>
      </c>
      <c r="E439" s="27">
        <v>45777.656412037039</v>
      </c>
      <c r="F439" s="32" t="s">
        <v>54</v>
      </c>
      <c r="G439" s="28" t="s">
        <v>20</v>
      </c>
      <c r="H439" s="31">
        <v>-6.6660000000000004</v>
      </c>
      <c r="I439" s="82">
        <v>20</v>
      </c>
      <c r="J439" s="28"/>
      <c r="K439" s="28">
        <v>2</v>
      </c>
      <c r="L439" s="28">
        <v>2</v>
      </c>
      <c r="M439" s="31">
        <v>46.106499999999997</v>
      </c>
      <c r="N439" s="82">
        <v>115</v>
      </c>
      <c r="O439" s="31"/>
      <c r="P439" s="31">
        <v>3</v>
      </c>
      <c r="Q439" s="28" t="s">
        <v>84</v>
      </c>
      <c r="R439" s="82">
        <v>11.299218699999999</v>
      </c>
      <c r="S439" s="28">
        <v>287</v>
      </c>
      <c r="T439" s="28"/>
      <c r="U439" s="28"/>
      <c r="V439" s="28" t="s">
        <v>216</v>
      </c>
    </row>
    <row r="440" spans="1:22" ht="33" customHeight="1" thickBot="1" x14ac:dyDescent="0.4">
      <c r="A440" s="110"/>
      <c r="B440" s="111"/>
      <c r="C440" s="49" t="s">
        <v>112</v>
      </c>
      <c r="D440" s="49" t="s">
        <v>210</v>
      </c>
      <c r="E440" s="27">
        <v>45737.562106481484</v>
      </c>
      <c r="F440" s="26" t="s">
        <v>212</v>
      </c>
      <c r="G440" s="28" t="s">
        <v>20</v>
      </c>
      <c r="H440" s="31">
        <v>1.6665000000000001</v>
      </c>
      <c r="I440" s="82">
        <v>35</v>
      </c>
      <c r="J440" s="28"/>
      <c r="K440" s="28">
        <v>0</v>
      </c>
      <c r="L440" s="28">
        <v>0</v>
      </c>
      <c r="M440" s="31">
        <v>40.551499999999997</v>
      </c>
      <c r="N440" s="82">
        <v>105</v>
      </c>
      <c r="O440" s="31"/>
      <c r="P440" s="31">
        <v>1</v>
      </c>
      <c r="Q440" s="28" t="s">
        <v>21</v>
      </c>
      <c r="R440" s="82">
        <v>22.5196972</v>
      </c>
      <c r="S440" s="28">
        <v>572</v>
      </c>
      <c r="T440" s="28"/>
      <c r="U440" s="28"/>
      <c r="V440" s="28" t="s">
        <v>214</v>
      </c>
    </row>
    <row r="441" spans="1:22" ht="33" customHeight="1" thickBot="1" x14ac:dyDescent="0.4">
      <c r="A441" s="110"/>
      <c r="B441" s="111"/>
      <c r="C441" s="49" t="s">
        <v>112</v>
      </c>
      <c r="D441" s="49" t="s">
        <v>210</v>
      </c>
      <c r="E441" s="27">
        <v>45737.562847222223</v>
      </c>
      <c r="F441" s="26" t="s">
        <v>11</v>
      </c>
      <c r="G441" s="28" t="s">
        <v>20</v>
      </c>
      <c r="H441" s="31">
        <v>-2.222</v>
      </c>
      <c r="I441" s="82">
        <v>28</v>
      </c>
      <c r="J441" s="28"/>
      <c r="K441" s="28">
        <v>0</v>
      </c>
      <c r="L441" s="28">
        <v>0</v>
      </c>
      <c r="M441" s="31">
        <v>44.44</v>
      </c>
      <c r="N441" s="82">
        <v>112</v>
      </c>
      <c r="O441" s="31"/>
      <c r="P441" s="31">
        <v>2</v>
      </c>
      <c r="Q441" s="28" t="s">
        <v>21</v>
      </c>
      <c r="R441" s="82">
        <v>24.409461999999998</v>
      </c>
      <c r="S441" s="28">
        <v>620</v>
      </c>
      <c r="T441" s="28"/>
      <c r="U441" s="28"/>
      <c r="V441" s="28" t="s">
        <v>215</v>
      </c>
    </row>
    <row r="442" spans="1:22" ht="33" customHeight="1" thickBot="1" x14ac:dyDescent="0.4">
      <c r="A442" s="110"/>
      <c r="B442" s="111"/>
      <c r="C442" s="49" t="s">
        <v>112</v>
      </c>
      <c r="D442" s="49" t="s">
        <v>210</v>
      </c>
      <c r="E442" s="27">
        <v>45737.561296296299</v>
      </c>
      <c r="F442" s="26" t="s">
        <v>211</v>
      </c>
      <c r="G442" s="28" t="s">
        <v>20</v>
      </c>
      <c r="H442" s="31">
        <v>0</v>
      </c>
      <c r="I442" s="82">
        <v>32</v>
      </c>
      <c r="J442" s="28"/>
      <c r="K442" s="28">
        <v>0</v>
      </c>
      <c r="L442" s="28">
        <v>0</v>
      </c>
      <c r="M442" s="31">
        <v>44.44</v>
      </c>
      <c r="N442" s="82">
        <v>112</v>
      </c>
      <c r="O442" s="31"/>
      <c r="P442" s="31">
        <v>2</v>
      </c>
      <c r="Q442" s="28" t="s">
        <v>21</v>
      </c>
      <c r="R442" s="82">
        <v>40.9842741</v>
      </c>
      <c r="S442" s="28">
        <v>1041</v>
      </c>
      <c r="T442" s="28"/>
      <c r="U442" s="28"/>
      <c r="V442" s="28" t="s">
        <v>213</v>
      </c>
    </row>
    <row r="443" spans="1:22" ht="33" customHeight="1" thickBot="1" x14ac:dyDescent="0.4">
      <c r="A443" s="110"/>
      <c r="B443" s="111"/>
      <c r="C443" s="49" t="s">
        <v>112</v>
      </c>
      <c r="D443" s="49" t="s">
        <v>210</v>
      </c>
      <c r="E443" s="27">
        <v>45855</v>
      </c>
      <c r="F443" s="26" t="s">
        <v>61</v>
      </c>
      <c r="G443" s="28" t="s">
        <v>20</v>
      </c>
      <c r="H443" s="31">
        <v>-7</v>
      </c>
      <c r="I443" s="82">
        <v>17</v>
      </c>
      <c r="J443" s="28"/>
      <c r="K443" s="28">
        <v>3</v>
      </c>
      <c r="L443" s="28">
        <v>3</v>
      </c>
      <c r="M443" s="31">
        <v>44.4</v>
      </c>
      <c r="N443" s="82">
        <v>115</v>
      </c>
      <c r="O443" s="31"/>
      <c r="P443" s="31">
        <v>3</v>
      </c>
      <c r="Q443" s="28" t="s">
        <v>27</v>
      </c>
      <c r="R443" s="82">
        <v>11</v>
      </c>
      <c r="S443" s="28">
        <v>287</v>
      </c>
      <c r="T443" s="28"/>
      <c r="U443" s="28"/>
      <c r="V443" s="28"/>
    </row>
    <row r="444" spans="1:22" ht="33" customHeight="1" thickBot="1" x14ac:dyDescent="0.4">
      <c r="A444" s="110"/>
      <c r="B444" s="111"/>
      <c r="C444" s="49"/>
      <c r="D444" s="49"/>
      <c r="E444" s="27"/>
      <c r="F444" s="26"/>
      <c r="G444" s="28"/>
      <c r="H444" s="31"/>
      <c r="I444" s="82"/>
      <c r="J444" s="28"/>
      <c r="K444" s="28"/>
      <c r="L444" s="40">
        <f>AVERAGE(L439:L443)</f>
        <v>1</v>
      </c>
      <c r="M444" s="31"/>
      <c r="N444" s="82"/>
      <c r="O444" s="31"/>
      <c r="P444" s="41">
        <f>AVERAGE(P439:P443)</f>
        <v>2.2000000000000002</v>
      </c>
      <c r="Q444" s="28"/>
      <c r="R444" s="82"/>
      <c r="S444" s="28"/>
      <c r="T444" s="28"/>
      <c r="U444" s="40"/>
      <c r="V444" s="28"/>
    </row>
    <row r="445" spans="1:22" ht="33" customHeight="1" thickBot="1" x14ac:dyDescent="0.4">
      <c r="A445" s="110"/>
      <c r="B445" s="111" t="s">
        <v>861</v>
      </c>
      <c r="C445" s="48" t="s">
        <v>112</v>
      </c>
      <c r="D445" s="48" t="s">
        <v>203</v>
      </c>
      <c r="E445" s="1">
        <v>45737.550682870373</v>
      </c>
      <c r="F445" s="2" t="s">
        <v>204</v>
      </c>
      <c r="G445" s="8" t="s">
        <v>20</v>
      </c>
      <c r="H445" s="16">
        <v>-1.111</v>
      </c>
      <c r="I445" s="81">
        <v>30</v>
      </c>
      <c r="J445" s="8"/>
      <c r="K445" s="8">
        <v>0</v>
      </c>
      <c r="L445" s="8">
        <v>0</v>
      </c>
      <c r="M445" s="16">
        <v>43.329000000000001</v>
      </c>
      <c r="N445" s="81">
        <v>110</v>
      </c>
      <c r="O445" s="16"/>
      <c r="P445" s="16">
        <v>2</v>
      </c>
      <c r="Q445" s="8" t="s">
        <v>21</v>
      </c>
      <c r="R445" s="81">
        <v>14.212606099999999</v>
      </c>
      <c r="S445" s="8">
        <v>361</v>
      </c>
      <c r="T445" s="8"/>
      <c r="U445" s="8"/>
      <c r="V445" s="18" t="s">
        <v>205</v>
      </c>
    </row>
    <row r="446" spans="1:22" ht="33" customHeight="1" thickBot="1" x14ac:dyDescent="0.4">
      <c r="A446" s="110"/>
      <c r="B446" s="111"/>
      <c r="C446" s="48" t="s">
        <v>112</v>
      </c>
      <c r="D446" s="48" t="s">
        <v>203</v>
      </c>
      <c r="E446" s="4">
        <v>45737.554270833331</v>
      </c>
      <c r="F446" s="5" t="s">
        <v>206</v>
      </c>
      <c r="G446" s="9" t="s">
        <v>20</v>
      </c>
      <c r="H446" s="17">
        <v>4.444</v>
      </c>
      <c r="I446" s="83">
        <v>40</v>
      </c>
      <c r="J446" s="9"/>
      <c r="K446" s="9">
        <v>0</v>
      </c>
      <c r="L446" s="9">
        <v>0</v>
      </c>
      <c r="M446" s="17">
        <v>40.551499999999997</v>
      </c>
      <c r="N446" s="83">
        <v>105</v>
      </c>
      <c r="O446" s="17"/>
      <c r="P446" s="17">
        <v>1</v>
      </c>
      <c r="Q446" s="9" t="s">
        <v>21</v>
      </c>
      <c r="R446" s="83">
        <v>26.8897783</v>
      </c>
      <c r="S446" s="9">
        <v>683</v>
      </c>
      <c r="T446" s="9"/>
      <c r="U446" s="9"/>
      <c r="V446" s="9" t="s">
        <v>207</v>
      </c>
    </row>
    <row r="447" spans="1:22" ht="33" customHeight="1" thickBot="1" x14ac:dyDescent="0.4">
      <c r="A447" s="110"/>
      <c r="B447" s="111"/>
      <c r="C447" s="48"/>
      <c r="D447" s="48"/>
      <c r="E447" s="4"/>
      <c r="F447" s="5"/>
      <c r="G447" s="9"/>
      <c r="H447" s="17"/>
      <c r="I447" s="83"/>
      <c r="J447" s="9"/>
      <c r="K447" s="9"/>
      <c r="L447" s="40">
        <f>AVERAGE(L445:L446)</f>
        <v>0</v>
      </c>
      <c r="M447" s="17"/>
      <c r="N447" s="83"/>
      <c r="O447" s="17"/>
      <c r="P447" s="41">
        <f>AVERAGE(P445:P446)</f>
        <v>1.5</v>
      </c>
      <c r="Q447" s="9"/>
      <c r="R447" s="83"/>
      <c r="S447" s="9"/>
      <c r="T447" s="9"/>
      <c r="U447" s="40"/>
      <c r="V447" s="9"/>
    </row>
    <row r="448" spans="1:22" ht="33" customHeight="1" thickBot="1" x14ac:dyDescent="0.4">
      <c r="A448" s="110"/>
      <c r="B448" s="111" t="s">
        <v>202</v>
      </c>
      <c r="C448" s="47" t="s">
        <v>112</v>
      </c>
      <c r="D448" s="47" t="s">
        <v>202</v>
      </c>
      <c r="E448" s="64">
        <v>45849</v>
      </c>
      <c r="F448" s="21" t="s">
        <v>188</v>
      </c>
      <c r="G448" s="24" t="s">
        <v>20</v>
      </c>
      <c r="H448" s="25">
        <v>-1.111</v>
      </c>
      <c r="I448" s="80">
        <v>30</v>
      </c>
      <c r="J448" s="24"/>
      <c r="K448" s="24">
        <v>0</v>
      </c>
      <c r="L448" s="24">
        <v>0</v>
      </c>
      <c r="M448" s="25">
        <v>46.106499999999997</v>
      </c>
      <c r="N448" s="80">
        <v>115</v>
      </c>
      <c r="O448" s="25"/>
      <c r="P448" s="25">
        <v>3</v>
      </c>
      <c r="Q448" s="24" t="s">
        <v>21</v>
      </c>
      <c r="R448" s="80">
        <v>28.543322499999999</v>
      </c>
      <c r="S448" s="24">
        <v>725</v>
      </c>
      <c r="T448" s="24"/>
      <c r="U448" s="24"/>
      <c r="V448" s="24"/>
    </row>
    <row r="449" spans="1:22" ht="33" customHeight="1" thickBot="1" x14ac:dyDescent="0.4">
      <c r="A449" s="110"/>
      <c r="B449" s="111"/>
      <c r="C449" s="47" t="s">
        <v>112</v>
      </c>
      <c r="D449" s="47" t="s">
        <v>202</v>
      </c>
      <c r="E449" s="64">
        <v>45856</v>
      </c>
      <c r="F449" s="21" t="s">
        <v>738</v>
      </c>
      <c r="G449" s="22" t="s">
        <v>20</v>
      </c>
      <c r="H449" s="23">
        <f>(I449-32)/1.8</f>
        <v>0</v>
      </c>
      <c r="I449" s="80">
        <v>32</v>
      </c>
      <c r="J449" s="24"/>
      <c r="K449" s="24">
        <v>0</v>
      </c>
      <c r="L449" s="24">
        <v>0</v>
      </c>
      <c r="M449" s="25">
        <f>(N449-32)/1.8</f>
        <v>46.111111111111107</v>
      </c>
      <c r="N449" s="86">
        <v>115</v>
      </c>
      <c r="O449" s="23"/>
      <c r="P449" s="23">
        <v>3</v>
      </c>
      <c r="Q449" s="22" t="s">
        <v>21</v>
      </c>
      <c r="R449" s="86">
        <f>S449/25.4</f>
        <v>4.015748031496063</v>
      </c>
      <c r="S449" s="22">
        <v>102</v>
      </c>
      <c r="T449" s="24"/>
      <c r="U449" s="24"/>
      <c r="V449" s="24"/>
    </row>
    <row r="450" spans="1:22" ht="33" customHeight="1" thickBot="1" x14ac:dyDescent="0.4">
      <c r="A450" s="110"/>
      <c r="B450" s="111"/>
      <c r="C450" s="47" t="s">
        <v>112</v>
      </c>
      <c r="D450" s="47" t="s">
        <v>202</v>
      </c>
      <c r="E450" s="64">
        <v>45856</v>
      </c>
      <c r="F450" s="21" t="s">
        <v>204</v>
      </c>
      <c r="G450" s="24" t="s">
        <v>20</v>
      </c>
      <c r="H450" s="25">
        <v>-1.111</v>
      </c>
      <c r="I450" s="80">
        <v>30</v>
      </c>
      <c r="J450" s="24"/>
      <c r="K450" s="24">
        <v>0</v>
      </c>
      <c r="L450" s="24">
        <v>0</v>
      </c>
      <c r="M450" s="25">
        <v>43.329000000000001</v>
      </c>
      <c r="N450" s="80">
        <v>110</v>
      </c>
      <c r="O450" s="25"/>
      <c r="P450" s="25">
        <v>2</v>
      </c>
      <c r="Q450" s="24" t="s">
        <v>21</v>
      </c>
      <c r="R450" s="80">
        <v>14.212606099999999</v>
      </c>
      <c r="S450" s="24">
        <v>361</v>
      </c>
      <c r="T450" s="24"/>
      <c r="U450" s="24"/>
      <c r="V450" s="24"/>
    </row>
    <row r="451" spans="1:22" ht="33" customHeight="1" thickBot="1" x14ac:dyDescent="0.4">
      <c r="A451" s="110"/>
      <c r="B451" s="111"/>
      <c r="C451" s="47"/>
      <c r="D451" s="47"/>
      <c r="E451" s="64"/>
      <c r="F451" s="21"/>
      <c r="G451" s="24"/>
      <c r="H451" s="25"/>
      <c r="I451" s="80"/>
      <c r="J451" s="24"/>
      <c r="K451" s="24"/>
      <c r="L451" s="40">
        <f>AVERAGE(L448:L450)</f>
        <v>0</v>
      </c>
      <c r="M451" s="25"/>
      <c r="N451" s="80"/>
      <c r="O451" s="25"/>
      <c r="P451" s="41">
        <f>AVERAGE(P448:P450)</f>
        <v>2.6666666666666665</v>
      </c>
      <c r="Q451" s="24"/>
      <c r="R451" s="80"/>
      <c r="S451" s="24"/>
      <c r="T451" s="24"/>
      <c r="U451" s="40"/>
      <c r="V451" s="24"/>
    </row>
    <row r="452" spans="1:22" ht="33" customHeight="1" thickBot="1" x14ac:dyDescent="0.4">
      <c r="A452" s="117" t="s">
        <v>762</v>
      </c>
      <c r="B452" s="118" t="s">
        <v>40</v>
      </c>
      <c r="C452" s="48" t="s">
        <v>111</v>
      </c>
      <c r="D452" s="48" t="s">
        <v>40</v>
      </c>
      <c r="E452" s="1">
        <v>45843.745462962965</v>
      </c>
      <c r="F452" s="2" t="s">
        <v>3</v>
      </c>
      <c r="G452" s="10"/>
      <c r="H452" s="14">
        <v>-3.8885000000000001</v>
      </c>
      <c r="I452" s="81">
        <v>25</v>
      </c>
      <c r="J452" s="8"/>
      <c r="K452" s="8">
        <v>1</v>
      </c>
      <c r="L452" s="8">
        <v>1</v>
      </c>
      <c r="M452" s="16">
        <v>40.551499999999997</v>
      </c>
      <c r="N452" s="81">
        <v>105</v>
      </c>
      <c r="O452" s="16"/>
      <c r="P452" s="16">
        <v>1</v>
      </c>
      <c r="Q452" s="10" t="s">
        <v>21</v>
      </c>
      <c r="R452" s="81">
        <v>11.7716599</v>
      </c>
      <c r="S452" s="8">
        <v>299</v>
      </c>
      <c r="T452" s="8"/>
      <c r="U452" s="8"/>
      <c r="V452" s="8"/>
    </row>
    <row r="453" spans="1:22" ht="33" customHeight="1" thickBot="1" x14ac:dyDescent="0.4">
      <c r="A453" s="117"/>
      <c r="B453" s="118"/>
      <c r="C453" s="48" t="s">
        <v>111</v>
      </c>
      <c r="D453" s="48" t="s">
        <v>40</v>
      </c>
      <c r="E453" s="1">
        <v>45843.744340277779</v>
      </c>
      <c r="F453" s="2" t="s">
        <v>6</v>
      </c>
      <c r="G453" s="10"/>
      <c r="H453" s="14">
        <v>-3.8885000000000001</v>
      </c>
      <c r="I453" s="81">
        <v>25</v>
      </c>
      <c r="J453" s="8"/>
      <c r="K453" s="8">
        <v>1</v>
      </c>
      <c r="L453" s="8">
        <v>1</v>
      </c>
      <c r="M453" s="16">
        <v>37.774000000000001</v>
      </c>
      <c r="N453" s="81">
        <v>100</v>
      </c>
      <c r="O453" s="16"/>
      <c r="P453" s="16">
        <v>1</v>
      </c>
      <c r="Q453" s="10" t="s">
        <v>21</v>
      </c>
      <c r="R453" s="81">
        <v>29.6850554</v>
      </c>
      <c r="S453" s="8">
        <v>754</v>
      </c>
      <c r="T453" s="8"/>
      <c r="U453" s="8"/>
      <c r="V453" s="8"/>
    </row>
    <row r="454" spans="1:22" ht="33" customHeight="1" thickBot="1" x14ac:dyDescent="0.4">
      <c r="A454" s="117"/>
      <c r="B454" s="118"/>
      <c r="C454" s="48" t="s">
        <v>111</v>
      </c>
      <c r="D454" s="48" t="s">
        <v>40</v>
      </c>
      <c r="E454" s="4">
        <v>45843.744953703703</v>
      </c>
      <c r="F454" s="5" t="s">
        <v>28</v>
      </c>
      <c r="G454" s="11"/>
      <c r="H454" s="15">
        <v>0</v>
      </c>
      <c r="I454" s="83">
        <v>32</v>
      </c>
      <c r="J454" s="9"/>
      <c r="K454" s="9">
        <v>0</v>
      </c>
      <c r="L454" s="9">
        <v>0</v>
      </c>
      <c r="M454" s="17">
        <v>38.884999999999998</v>
      </c>
      <c r="N454" s="83">
        <v>102</v>
      </c>
      <c r="O454" s="17"/>
      <c r="P454" s="17">
        <v>1</v>
      </c>
      <c r="Q454" s="11" t="s">
        <v>21</v>
      </c>
      <c r="R454" s="83">
        <v>40.787423599999997</v>
      </c>
      <c r="S454" s="9">
        <v>1036</v>
      </c>
      <c r="T454" s="9"/>
      <c r="U454" s="9"/>
      <c r="V454" s="9"/>
    </row>
    <row r="455" spans="1:22" ht="33" customHeight="1" thickBot="1" x14ac:dyDescent="0.4">
      <c r="A455" s="117"/>
      <c r="B455" s="118"/>
      <c r="C455" s="48"/>
      <c r="D455" s="48"/>
      <c r="E455" s="4"/>
      <c r="F455" s="5"/>
      <c r="G455" s="11"/>
      <c r="H455" s="15"/>
      <c r="I455" s="83"/>
      <c r="J455" s="9"/>
      <c r="K455" s="9"/>
      <c r="L455" s="40">
        <f>AVERAGE(L452:L454)</f>
        <v>0.66666666666666663</v>
      </c>
      <c r="M455" s="17"/>
      <c r="N455" s="83"/>
      <c r="O455" s="17"/>
      <c r="P455" s="41">
        <f>AVERAGE(P452:P454)</f>
        <v>1</v>
      </c>
      <c r="Q455" s="11"/>
      <c r="R455" s="83"/>
      <c r="S455" s="9"/>
      <c r="T455" s="9"/>
      <c r="U455" s="40"/>
      <c r="V455" s="9"/>
    </row>
    <row r="456" spans="1:22" ht="33" customHeight="1" thickBot="1" x14ac:dyDescent="0.4">
      <c r="A456" s="110"/>
      <c r="B456" s="111" t="s">
        <v>197</v>
      </c>
      <c r="C456" s="49" t="s">
        <v>112</v>
      </c>
      <c r="D456" s="49" t="s">
        <v>197</v>
      </c>
      <c r="E456" s="27">
        <v>45842.6018287037</v>
      </c>
      <c r="F456" s="26" t="s">
        <v>200</v>
      </c>
      <c r="G456" s="29"/>
      <c r="H456" s="30">
        <v>-1.111</v>
      </c>
      <c r="I456" s="82">
        <v>30</v>
      </c>
      <c r="J456" s="28"/>
      <c r="K456" s="28">
        <v>0</v>
      </c>
      <c r="L456" s="28">
        <v>0</v>
      </c>
      <c r="M456" s="31">
        <v>48.884</v>
      </c>
      <c r="N456" s="82">
        <v>120</v>
      </c>
      <c r="O456" s="31"/>
      <c r="P456" s="31">
        <v>3</v>
      </c>
      <c r="Q456" s="29" t="s">
        <v>21</v>
      </c>
      <c r="R456" s="82">
        <v>3.8188996999999998</v>
      </c>
      <c r="S456" s="28">
        <v>97</v>
      </c>
      <c r="T456" s="28"/>
      <c r="U456" s="28"/>
      <c r="V456" s="28"/>
    </row>
    <row r="457" spans="1:22" ht="33" customHeight="1" thickBot="1" x14ac:dyDescent="0.4">
      <c r="A457" s="110"/>
      <c r="B457" s="111"/>
      <c r="C457" s="49" t="s">
        <v>112</v>
      </c>
      <c r="D457" s="49" t="s">
        <v>197</v>
      </c>
      <c r="E457" s="27">
        <v>45842.60119212963</v>
      </c>
      <c r="F457" s="26" t="s">
        <v>198</v>
      </c>
      <c r="G457" s="29"/>
      <c r="H457" s="30">
        <v>-9.4435000000000002</v>
      </c>
      <c r="I457" s="82">
        <v>15</v>
      </c>
      <c r="J457" s="28"/>
      <c r="K457" s="28">
        <v>3</v>
      </c>
      <c r="L457" s="28">
        <v>3</v>
      </c>
      <c r="M457" s="31">
        <v>43.329000000000001</v>
      </c>
      <c r="N457" s="82">
        <v>110</v>
      </c>
      <c r="O457" s="31"/>
      <c r="P457" s="31">
        <v>2</v>
      </c>
      <c r="Q457" s="29" t="s">
        <v>21</v>
      </c>
      <c r="R457" s="82">
        <v>9.015752899999999</v>
      </c>
      <c r="S457" s="28">
        <v>229</v>
      </c>
      <c r="T457" s="28"/>
      <c r="U457" s="28"/>
      <c r="V457" s="28"/>
    </row>
    <row r="458" spans="1:22" ht="33" customHeight="1" thickBot="1" x14ac:dyDescent="0.4">
      <c r="A458" s="110"/>
      <c r="B458" s="111"/>
      <c r="C458" s="49" t="s">
        <v>112</v>
      </c>
      <c r="D458" s="49" t="s">
        <v>197</v>
      </c>
      <c r="E458" s="27">
        <v>45842.602187500001</v>
      </c>
      <c r="F458" s="26" t="s">
        <v>201</v>
      </c>
      <c r="G458" s="29"/>
      <c r="H458" s="30">
        <v>-6.6660000000000004</v>
      </c>
      <c r="I458" s="82">
        <v>20</v>
      </c>
      <c r="J458" s="28"/>
      <c r="K458" s="28">
        <v>2</v>
      </c>
      <c r="L458" s="28">
        <v>2</v>
      </c>
      <c r="M458" s="31">
        <v>43.329000000000001</v>
      </c>
      <c r="N458" s="82">
        <v>110</v>
      </c>
      <c r="O458" s="31"/>
      <c r="P458" s="31">
        <v>2</v>
      </c>
      <c r="Q458" s="29" t="s">
        <v>21</v>
      </c>
      <c r="R458" s="82">
        <v>10.0787456</v>
      </c>
      <c r="S458" s="28">
        <v>256</v>
      </c>
      <c r="T458" s="28"/>
      <c r="U458" s="28"/>
      <c r="V458" s="28"/>
    </row>
    <row r="459" spans="1:22" ht="33" customHeight="1" thickBot="1" x14ac:dyDescent="0.4">
      <c r="A459" s="110"/>
      <c r="B459" s="111"/>
      <c r="C459" s="49" t="s">
        <v>112</v>
      </c>
      <c r="D459" s="49" t="s">
        <v>197</v>
      </c>
      <c r="E459" s="27">
        <v>45842.6015162037</v>
      </c>
      <c r="F459" s="26" t="s">
        <v>199</v>
      </c>
      <c r="G459" s="29"/>
      <c r="H459" s="30">
        <v>-6.6660000000000004</v>
      </c>
      <c r="I459" s="82">
        <v>20</v>
      </c>
      <c r="J459" s="28"/>
      <c r="K459" s="28">
        <v>2</v>
      </c>
      <c r="L459" s="28">
        <v>2</v>
      </c>
      <c r="M459" s="31">
        <v>40.551499999999997</v>
      </c>
      <c r="N459" s="82">
        <v>105</v>
      </c>
      <c r="O459" s="31"/>
      <c r="P459" s="31">
        <v>1</v>
      </c>
      <c r="Q459" s="29" t="s">
        <v>21</v>
      </c>
      <c r="R459" s="82">
        <v>14.566936999999999</v>
      </c>
      <c r="S459" s="28">
        <v>370</v>
      </c>
      <c r="T459" s="28"/>
      <c r="U459" s="28"/>
      <c r="V459" s="28"/>
    </row>
    <row r="460" spans="1:22" ht="33" customHeight="1" thickBot="1" x14ac:dyDescent="0.4">
      <c r="A460" s="110"/>
      <c r="B460" s="111"/>
      <c r="C460" s="49"/>
      <c r="D460" s="49"/>
      <c r="E460" s="27"/>
      <c r="F460" s="26"/>
      <c r="G460" s="29"/>
      <c r="H460" s="30"/>
      <c r="I460" s="82"/>
      <c r="J460" s="28"/>
      <c r="K460" s="28"/>
      <c r="L460" s="40">
        <f>AVERAGE(L456:L459)</f>
        <v>1.75</v>
      </c>
      <c r="M460" s="31"/>
      <c r="N460" s="82"/>
      <c r="O460" s="31"/>
      <c r="P460" s="41">
        <f>AVERAGE(P456:P459)</f>
        <v>2</v>
      </c>
      <c r="Q460" s="29"/>
      <c r="R460" s="82"/>
      <c r="S460" s="28"/>
      <c r="T460" s="28"/>
      <c r="U460" s="40"/>
      <c r="V460" s="28"/>
    </row>
    <row r="461" spans="1:22" ht="33" customHeight="1" thickBot="1" x14ac:dyDescent="0.4">
      <c r="A461" s="113"/>
      <c r="B461" s="114" t="s">
        <v>896</v>
      </c>
      <c r="C461" s="48" t="s">
        <v>111</v>
      </c>
      <c r="D461" s="48" t="s">
        <v>39</v>
      </c>
      <c r="E461" s="60">
        <v>45842.604317129626</v>
      </c>
      <c r="F461" s="48" t="s">
        <v>23</v>
      </c>
      <c r="G461" s="52"/>
      <c r="H461" s="53">
        <v>-2.222</v>
      </c>
      <c r="I461" s="85">
        <v>28</v>
      </c>
      <c r="J461" s="52"/>
      <c r="K461" s="52">
        <v>0</v>
      </c>
      <c r="L461" s="52">
        <v>0</v>
      </c>
      <c r="M461" s="53">
        <v>40.551499999999997</v>
      </c>
      <c r="N461" s="85">
        <v>105</v>
      </c>
      <c r="O461" s="53"/>
      <c r="P461" s="53">
        <v>1</v>
      </c>
      <c r="Q461" s="52" t="s">
        <v>21</v>
      </c>
      <c r="R461" s="85">
        <v>9.0944930999999993</v>
      </c>
      <c r="S461" s="52">
        <v>231</v>
      </c>
      <c r="T461" s="52"/>
      <c r="U461" s="52"/>
      <c r="V461" s="52"/>
    </row>
    <row r="462" spans="1:22" ht="33" customHeight="1" thickBot="1" x14ac:dyDescent="0.4">
      <c r="A462" s="113"/>
      <c r="B462" s="114"/>
      <c r="C462" s="48" t="s">
        <v>111</v>
      </c>
      <c r="D462" s="48" t="s">
        <v>39</v>
      </c>
      <c r="E462" s="60">
        <v>45842.602893518517</v>
      </c>
      <c r="F462" s="48" t="s">
        <v>4</v>
      </c>
      <c r="G462" s="52"/>
      <c r="H462" s="53">
        <v>-3.8885000000000001</v>
      </c>
      <c r="I462" s="85">
        <v>25</v>
      </c>
      <c r="J462" s="52"/>
      <c r="K462" s="52">
        <v>1</v>
      </c>
      <c r="L462" s="52">
        <v>1</v>
      </c>
      <c r="M462" s="53">
        <v>43.329000000000001</v>
      </c>
      <c r="N462" s="85">
        <v>110</v>
      </c>
      <c r="O462" s="53"/>
      <c r="P462" s="53">
        <v>2</v>
      </c>
      <c r="Q462" s="52" t="s">
        <v>21</v>
      </c>
      <c r="R462" s="85">
        <v>16.181111099999999</v>
      </c>
      <c r="S462" s="52">
        <v>411</v>
      </c>
      <c r="T462" s="52"/>
      <c r="U462" s="52"/>
      <c r="V462" s="52"/>
    </row>
    <row r="463" spans="1:22" ht="33" customHeight="1" thickBot="1" x14ac:dyDescent="0.4">
      <c r="A463" s="113"/>
      <c r="B463" s="114"/>
      <c r="C463" s="48" t="s">
        <v>111</v>
      </c>
      <c r="D463" s="48" t="s">
        <v>39</v>
      </c>
      <c r="E463" s="60">
        <v>45842.604710648149</v>
      </c>
      <c r="F463" s="48" t="s">
        <v>3</v>
      </c>
      <c r="G463" s="52"/>
      <c r="H463" s="53">
        <v>-3.8885000000000001</v>
      </c>
      <c r="I463" s="85">
        <v>25</v>
      </c>
      <c r="J463" s="52"/>
      <c r="K463" s="52">
        <v>1</v>
      </c>
      <c r="L463" s="52">
        <v>1</v>
      </c>
      <c r="M463" s="53">
        <v>40.551499999999997</v>
      </c>
      <c r="N463" s="85">
        <v>105</v>
      </c>
      <c r="O463" s="53"/>
      <c r="P463" s="53">
        <v>1</v>
      </c>
      <c r="Q463" s="52" t="s">
        <v>21</v>
      </c>
      <c r="R463" s="85">
        <v>17.716545</v>
      </c>
      <c r="S463" s="52">
        <v>450</v>
      </c>
      <c r="T463" s="52"/>
      <c r="U463" s="52"/>
      <c r="V463" s="52"/>
    </row>
    <row r="464" spans="1:22" ht="33" customHeight="1" thickBot="1" x14ac:dyDescent="0.4">
      <c r="A464" s="113"/>
      <c r="B464" s="114"/>
      <c r="C464" s="48"/>
      <c r="D464" s="48"/>
      <c r="E464" s="60"/>
      <c r="F464" s="48"/>
      <c r="G464" s="52"/>
      <c r="H464" s="53"/>
      <c r="I464" s="85"/>
      <c r="J464" s="52"/>
      <c r="K464" s="52"/>
      <c r="L464" s="40">
        <f>AVERAGE(L461:L463)</f>
        <v>0.66666666666666663</v>
      </c>
      <c r="M464" s="53"/>
      <c r="N464" s="85"/>
      <c r="O464" s="53"/>
      <c r="P464" s="141">
        <f>AVERAGE(P461:P463)</f>
        <v>1.3333333333333333</v>
      </c>
      <c r="Q464" s="52"/>
      <c r="R464" s="85"/>
      <c r="S464" s="52"/>
      <c r="T464" s="52"/>
      <c r="U464" s="140"/>
      <c r="V464" s="52"/>
    </row>
    <row r="465" spans="1:22" ht="33" customHeight="1" thickBot="1" x14ac:dyDescent="0.4">
      <c r="A465" s="117"/>
      <c r="B465" s="118" t="s">
        <v>897</v>
      </c>
      <c r="C465" s="47" t="s">
        <v>111</v>
      </c>
      <c r="D465" s="47" t="s">
        <v>35</v>
      </c>
      <c r="E465" s="20">
        <v>45843.74726851852</v>
      </c>
      <c r="F465" s="21" t="s">
        <v>23</v>
      </c>
      <c r="G465" s="22" t="s">
        <v>20</v>
      </c>
      <c r="H465" s="23">
        <v>-2.222</v>
      </c>
      <c r="I465" s="80">
        <v>28</v>
      </c>
      <c r="J465" s="24"/>
      <c r="K465" s="24">
        <v>0</v>
      </c>
      <c r="L465" s="24">
        <v>0</v>
      </c>
      <c r="M465" s="25">
        <v>38.884999999999998</v>
      </c>
      <c r="N465" s="80">
        <v>102</v>
      </c>
      <c r="O465" s="25"/>
      <c r="P465" s="25">
        <v>1</v>
      </c>
      <c r="Q465" s="22" t="s">
        <v>21</v>
      </c>
      <c r="R465" s="80">
        <v>9.0944930999999993</v>
      </c>
      <c r="S465" s="24">
        <v>231</v>
      </c>
      <c r="T465" s="24"/>
      <c r="U465" s="24"/>
      <c r="V465" s="24"/>
    </row>
    <row r="466" spans="1:22" ht="33" customHeight="1" thickBot="1" x14ac:dyDescent="0.4">
      <c r="A466" s="117"/>
      <c r="B466" s="118"/>
      <c r="C466" s="47" t="s">
        <v>111</v>
      </c>
      <c r="D466" s="47" t="s">
        <v>35</v>
      </c>
      <c r="E466" s="20">
        <v>45843.746921296297</v>
      </c>
      <c r="F466" s="21" t="s">
        <v>3</v>
      </c>
      <c r="G466" s="22" t="s">
        <v>20</v>
      </c>
      <c r="H466" s="23">
        <v>-3.8885000000000001</v>
      </c>
      <c r="I466" s="80">
        <v>25</v>
      </c>
      <c r="J466" s="24"/>
      <c r="K466" s="24">
        <v>1</v>
      </c>
      <c r="L466" s="24">
        <v>1</v>
      </c>
      <c r="M466" s="25">
        <v>40.551499999999997</v>
      </c>
      <c r="N466" s="80">
        <v>105</v>
      </c>
      <c r="O466" s="25"/>
      <c r="P466" s="25">
        <v>1</v>
      </c>
      <c r="Q466" s="22" t="s">
        <v>21</v>
      </c>
      <c r="R466" s="80">
        <v>11.7716599</v>
      </c>
      <c r="S466" s="24">
        <v>299</v>
      </c>
      <c r="T466" s="24"/>
      <c r="U466" s="24"/>
      <c r="V466" s="24"/>
    </row>
    <row r="467" spans="1:22" ht="33" customHeight="1" thickBot="1" x14ac:dyDescent="0.4">
      <c r="A467" s="117"/>
      <c r="B467" s="118"/>
      <c r="C467" s="47" t="s">
        <v>111</v>
      </c>
      <c r="D467" s="47" t="s">
        <v>35</v>
      </c>
      <c r="E467" s="20">
        <v>45843.747615740744</v>
      </c>
      <c r="F467" s="21" t="s">
        <v>38</v>
      </c>
      <c r="G467" s="22" t="s">
        <v>20</v>
      </c>
      <c r="H467" s="23">
        <v>-3.8885000000000001</v>
      </c>
      <c r="I467" s="80">
        <v>25</v>
      </c>
      <c r="J467" s="24"/>
      <c r="K467" s="24">
        <v>1</v>
      </c>
      <c r="L467" s="24">
        <v>1</v>
      </c>
      <c r="M467" s="25">
        <v>37.774000000000001</v>
      </c>
      <c r="N467" s="80">
        <v>100</v>
      </c>
      <c r="O467" s="25"/>
      <c r="P467" s="25">
        <v>1</v>
      </c>
      <c r="Q467" s="22" t="s">
        <v>21</v>
      </c>
      <c r="R467" s="80">
        <v>13.4252041</v>
      </c>
      <c r="S467" s="24">
        <v>341</v>
      </c>
      <c r="T467" s="24"/>
      <c r="U467" s="24"/>
      <c r="V467" s="22"/>
    </row>
    <row r="468" spans="1:22" ht="33" customHeight="1" thickBot="1" x14ac:dyDescent="0.4">
      <c r="A468" s="117"/>
      <c r="B468" s="118"/>
      <c r="C468" s="47" t="s">
        <v>111</v>
      </c>
      <c r="D468" s="47" t="s">
        <v>35</v>
      </c>
      <c r="E468" s="20">
        <v>45768.506377314814</v>
      </c>
      <c r="F468" s="21" t="s">
        <v>36</v>
      </c>
      <c r="G468" s="22" t="s">
        <v>20</v>
      </c>
      <c r="H468" s="25">
        <v>-6.6660000000000004</v>
      </c>
      <c r="I468" s="80">
        <v>20</v>
      </c>
      <c r="J468" s="24"/>
      <c r="K468" s="24">
        <v>2</v>
      </c>
      <c r="L468" s="24">
        <v>2</v>
      </c>
      <c r="M468" s="25">
        <v>40.551499999999997</v>
      </c>
      <c r="N468" s="80">
        <v>105</v>
      </c>
      <c r="O468" s="25"/>
      <c r="P468" s="25">
        <v>1</v>
      </c>
      <c r="Q468" s="24" t="s">
        <v>21</v>
      </c>
      <c r="R468" s="80">
        <v>22.204736399999998</v>
      </c>
      <c r="S468" s="24">
        <v>564</v>
      </c>
      <c r="T468" s="24"/>
      <c r="U468" s="24"/>
      <c r="V468" s="24" t="s">
        <v>37</v>
      </c>
    </row>
    <row r="469" spans="1:22" ht="33" customHeight="1" thickBot="1" x14ac:dyDescent="0.4">
      <c r="A469" s="117"/>
      <c r="B469" s="118"/>
      <c r="C469" s="47" t="s">
        <v>111</v>
      </c>
      <c r="D469" s="47" t="s">
        <v>35</v>
      </c>
      <c r="E469" s="20">
        <v>45843.746435185189</v>
      </c>
      <c r="F469" s="21" t="s">
        <v>29</v>
      </c>
      <c r="G469" s="22" t="s">
        <v>20</v>
      </c>
      <c r="H469" s="23">
        <v>-6.6660000000000004</v>
      </c>
      <c r="I469" s="80">
        <v>20</v>
      </c>
      <c r="J469" s="24"/>
      <c r="K469" s="24">
        <v>2</v>
      </c>
      <c r="L469" s="24">
        <v>2</v>
      </c>
      <c r="M469" s="25">
        <v>42.217999999999996</v>
      </c>
      <c r="N469" s="80">
        <v>108</v>
      </c>
      <c r="O469" s="25"/>
      <c r="P469" s="25">
        <v>2</v>
      </c>
      <c r="Q469" s="22" t="s">
        <v>21</v>
      </c>
      <c r="R469" s="80">
        <v>23.976390899999998</v>
      </c>
      <c r="S469" s="24">
        <v>609</v>
      </c>
      <c r="T469" s="24"/>
      <c r="U469" s="24"/>
      <c r="V469" s="24"/>
    </row>
    <row r="470" spans="1:22" ht="33" customHeight="1" thickBot="1" x14ac:dyDescent="0.4">
      <c r="A470" s="117"/>
      <c r="B470" s="118"/>
      <c r="C470" s="47"/>
      <c r="D470" s="47"/>
      <c r="E470" s="20"/>
      <c r="F470" s="21"/>
      <c r="G470" s="22"/>
      <c r="H470" s="23"/>
      <c r="I470" s="80"/>
      <c r="J470" s="24"/>
      <c r="K470" s="24"/>
      <c r="L470" s="40">
        <f>AVERAGE(L465:L469)</f>
        <v>1.2</v>
      </c>
      <c r="M470" s="25"/>
      <c r="N470" s="80"/>
      <c r="O470" s="25"/>
      <c r="P470" s="41">
        <f>AVERAGE(P465:P469)</f>
        <v>1.2</v>
      </c>
      <c r="Q470" s="22"/>
      <c r="R470" s="80"/>
      <c r="S470" s="24"/>
      <c r="T470" s="24"/>
      <c r="U470" s="40"/>
      <c r="V470" s="24"/>
    </row>
    <row r="471" spans="1:22" ht="33" customHeight="1" thickBot="1" x14ac:dyDescent="0.4">
      <c r="A471" s="110"/>
      <c r="B471" s="111" t="s">
        <v>862</v>
      </c>
      <c r="C471" s="48" t="s">
        <v>112</v>
      </c>
      <c r="D471" s="48" t="s">
        <v>194</v>
      </c>
      <c r="E471" s="1">
        <v>45842.607592592591</v>
      </c>
      <c r="F471" s="2" t="s">
        <v>195</v>
      </c>
      <c r="G471" s="10"/>
      <c r="H471" s="14">
        <v>-5.5549999999999997</v>
      </c>
      <c r="I471" s="81">
        <v>22</v>
      </c>
      <c r="J471" s="8"/>
      <c r="K471" s="8">
        <v>1</v>
      </c>
      <c r="L471" s="8">
        <v>1</v>
      </c>
      <c r="M471" s="16">
        <v>43.329000000000001</v>
      </c>
      <c r="N471" s="81">
        <v>110</v>
      </c>
      <c r="O471" s="16"/>
      <c r="P471" s="16">
        <v>2</v>
      </c>
      <c r="Q471" s="10" t="s">
        <v>21</v>
      </c>
      <c r="R471" s="81">
        <v>5.9055149999999994</v>
      </c>
      <c r="S471" s="8">
        <v>150</v>
      </c>
      <c r="T471" s="8"/>
      <c r="U471" s="8"/>
      <c r="V471" s="8"/>
    </row>
    <row r="472" spans="1:22" ht="33" customHeight="1" thickBot="1" x14ac:dyDescent="0.4">
      <c r="A472" s="110"/>
      <c r="B472" s="111"/>
      <c r="C472" s="48" t="s">
        <v>112</v>
      </c>
      <c r="D472" s="48" t="s">
        <v>194</v>
      </c>
      <c r="E472" s="4">
        <v>45842.607881944445</v>
      </c>
      <c r="F472" s="5" t="s">
        <v>117</v>
      </c>
      <c r="G472" s="11"/>
      <c r="H472" s="15">
        <v>-5.5549999999999997</v>
      </c>
      <c r="I472" s="83">
        <v>22</v>
      </c>
      <c r="J472" s="9"/>
      <c r="K472" s="9">
        <v>1</v>
      </c>
      <c r="L472" s="9">
        <v>1</v>
      </c>
      <c r="M472" s="17">
        <v>44.44</v>
      </c>
      <c r="N472" s="83">
        <v>112</v>
      </c>
      <c r="O472" s="17"/>
      <c r="P472" s="17">
        <v>2</v>
      </c>
      <c r="Q472" s="10" t="s">
        <v>21</v>
      </c>
      <c r="R472" s="83">
        <v>8.7795322999999996</v>
      </c>
      <c r="S472" s="9">
        <v>223</v>
      </c>
      <c r="T472" s="9"/>
      <c r="U472" s="9"/>
      <c r="V472" s="9"/>
    </row>
    <row r="473" spans="1:22" ht="33" customHeight="1" thickBot="1" x14ac:dyDescent="0.4">
      <c r="A473" s="110"/>
      <c r="B473" s="111"/>
      <c r="C473" s="48" t="s">
        <v>112</v>
      </c>
      <c r="D473" s="48" t="s">
        <v>194</v>
      </c>
      <c r="E473" s="1">
        <v>45842.608240740738</v>
      </c>
      <c r="F473" s="2" t="s">
        <v>196</v>
      </c>
      <c r="G473" s="10"/>
      <c r="H473" s="14">
        <v>-9.4435000000000002</v>
      </c>
      <c r="I473" s="81">
        <v>15</v>
      </c>
      <c r="J473" s="8"/>
      <c r="K473" s="8">
        <v>3</v>
      </c>
      <c r="L473" s="8">
        <v>3</v>
      </c>
      <c r="M473" s="16">
        <v>40.551499999999997</v>
      </c>
      <c r="N473" s="81">
        <v>105</v>
      </c>
      <c r="O473" s="16"/>
      <c r="P473" s="16">
        <v>1</v>
      </c>
      <c r="Q473" s="10" t="s">
        <v>21</v>
      </c>
      <c r="R473" s="81">
        <v>10.629927</v>
      </c>
      <c r="S473" s="8">
        <v>270</v>
      </c>
      <c r="T473" s="8"/>
      <c r="U473" s="8"/>
      <c r="V473" s="8"/>
    </row>
    <row r="474" spans="1:22" ht="33" customHeight="1" thickBot="1" x14ac:dyDescent="0.4">
      <c r="A474" s="110"/>
      <c r="B474" s="111"/>
      <c r="C474" s="48"/>
      <c r="D474" s="48"/>
      <c r="E474" s="1"/>
      <c r="F474" s="2"/>
      <c r="G474" s="10"/>
      <c r="H474" s="14"/>
      <c r="I474" s="81"/>
      <c r="J474" s="8"/>
      <c r="K474" s="8"/>
      <c r="L474" s="40">
        <f>AVERAGE(L471:L473)</f>
        <v>1.6666666666666667</v>
      </c>
      <c r="M474" s="16"/>
      <c r="N474" s="81"/>
      <c r="O474" s="16"/>
      <c r="P474" s="41">
        <f>AVERAGE(P471:P473)</f>
        <v>1.6666666666666667</v>
      </c>
      <c r="Q474" s="10"/>
      <c r="R474" s="81"/>
      <c r="S474" s="8"/>
      <c r="T474" s="8"/>
      <c r="U474" s="40"/>
      <c r="V474" s="8"/>
    </row>
    <row r="475" spans="1:22" ht="33" customHeight="1" thickBot="1" x14ac:dyDescent="0.4">
      <c r="A475" s="106"/>
      <c r="B475" s="107" t="s">
        <v>833</v>
      </c>
      <c r="C475" s="49" t="s">
        <v>318</v>
      </c>
      <c r="D475" s="49" t="s">
        <v>335</v>
      </c>
      <c r="E475" s="27">
        <v>45835.608402777776</v>
      </c>
      <c r="F475" s="26" t="s">
        <v>336</v>
      </c>
      <c r="G475" s="29"/>
      <c r="H475" s="30">
        <v>-2.222</v>
      </c>
      <c r="I475" s="82">
        <v>28</v>
      </c>
      <c r="J475" s="28"/>
      <c r="K475" s="28">
        <v>0</v>
      </c>
      <c r="L475" s="28">
        <v>0</v>
      </c>
      <c r="M475" s="31">
        <v>36.662999999999997</v>
      </c>
      <c r="N475" s="82">
        <v>98</v>
      </c>
      <c r="O475" s="31"/>
      <c r="P475" s="31">
        <v>0</v>
      </c>
      <c r="Q475" s="29" t="s">
        <v>21</v>
      </c>
      <c r="R475" s="82">
        <v>10.2755961</v>
      </c>
      <c r="S475" s="28">
        <v>261</v>
      </c>
      <c r="T475" s="28"/>
      <c r="U475" s="28"/>
      <c r="V475" s="28"/>
    </row>
    <row r="476" spans="1:22" ht="33" customHeight="1" thickBot="1" x14ac:dyDescent="0.4">
      <c r="A476" s="106"/>
      <c r="B476" s="107"/>
      <c r="C476" s="49" t="s">
        <v>318</v>
      </c>
      <c r="D476" s="49" t="s">
        <v>335</v>
      </c>
      <c r="E476" s="63">
        <v>45852</v>
      </c>
      <c r="F476" s="26" t="s">
        <v>339</v>
      </c>
      <c r="G476" s="50"/>
      <c r="H476" s="62">
        <v>-5.5549999999999997</v>
      </c>
      <c r="I476" s="82">
        <v>22</v>
      </c>
      <c r="J476" s="28"/>
      <c r="K476" s="28">
        <v>1</v>
      </c>
      <c r="L476" s="28">
        <v>1</v>
      </c>
      <c r="M476" s="31">
        <v>42.217999999999996</v>
      </c>
      <c r="N476" s="82">
        <v>108</v>
      </c>
      <c r="O476" s="31"/>
      <c r="P476" s="31">
        <v>2</v>
      </c>
      <c r="Q476" s="29" t="s">
        <v>21</v>
      </c>
      <c r="R476" s="82">
        <v>17.322844</v>
      </c>
      <c r="S476" s="28">
        <v>440</v>
      </c>
      <c r="T476" s="28"/>
      <c r="U476" s="28"/>
      <c r="V476" s="28"/>
    </row>
    <row r="477" spans="1:22" ht="33" customHeight="1" thickBot="1" x14ac:dyDescent="0.4">
      <c r="A477" s="106"/>
      <c r="B477" s="107"/>
      <c r="C477" s="49" t="s">
        <v>318</v>
      </c>
      <c r="D477" s="49" t="s">
        <v>335</v>
      </c>
      <c r="E477" s="27">
        <v>45835.609293981484</v>
      </c>
      <c r="F477" s="26" t="s">
        <v>338</v>
      </c>
      <c r="G477" s="29"/>
      <c r="H477" s="30">
        <v>-2.222</v>
      </c>
      <c r="I477" s="82">
        <v>28</v>
      </c>
      <c r="J477" s="28"/>
      <c r="K477" s="28">
        <v>0</v>
      </c>
      <c r="L477" s="28">
        <v>0</v>
      </c>
      <c r="M477" s="31">
        <v>42.217999999999996</v>
      </c>
      <c r="N477" s="82">
        <v>108</v>
      </c>
      <c r="O477" s="31"/>
      <c r="P477" s="31">
        <v>2</v>
      </c>
      <c r="Q477" s="29" t="s">
        <v>21</v>
      </c>
      <c r="R477" s="82">
        <v>25.551194899999999</v>
      </c>
      <c r="S477" s="28">
        <v>649</v>
      </c>
      <c r="T477" s="28"/>
      <c r="U477" s="28"/>
      <c r="V477" s="28"/>
    </row>
    <row r="478" spans="1:22" ht="33" customHeight="1" thickBot="1" x14ac:dyDescent="0.4">
      <c r="A478" s="106"/>
      <c r="B478" s="107"/>
      <c r="C478" s="49" t="s">
        <v>318</v>
      </c>
      <c r="D478" s="49" t="s">
        <v>335</v>
      </c>
      <c r="E478" s="27">
        <v>45835.608831018515</v>
      </c>
      <c r="F478" s="26" t="s">
        <v>337</v>
      </c>
      <c r="G478" s="29"/>
      <c r="H478" s="30">
        <v>-1.111</v>
      </c>
      <c r="I478" s="82">
        <v>30</v>
      </c>
      <c r="J478" s="28"/>
      <c r="K478" s="28">
        <v>0</v>
      </c>
      <c r="L478" s="28">
        <v>0</v>
      </c>
      <c r="M478" s="31">
        <v>34.996499999999997</v>
      </c>
      <c r="N478" s="82">
        <v>95</v>
      </c>
      <c r="O478" s="31"/>
      <c r="P478" s="31">
        <v>0</v>
      </c>
      <c r="Q478" s="29" t="s">
        <v>21</v>
      </c>
      <c r="R478" s="82">
        <v>28.818913199999997</v>
      </c>
      <c r="S478" s="28">
        <v>732</v>
      </c>
      <c r="T478" s="28"/>
      <c r="U478" s="28"/>
      <c r="V478" s="28"/>
    </row>
    <row r="479" spans="1:22" ht="33" customHeight="1" thickBot="1" x14ac:dyDescent="0.4">
      <c r="A479" s="106"/>
      <c r="B479" s="107"/>
      <c r="C479" s="49" t="s">
        <v>318</v>
      </c>
      <c r="D479" s="49" t="s">
        <v>335</v>
      </c>
      <c r="E479" s="27">
        <v>45835.608055555553</v>
      </c>
      <c r="F479" s="26" t="s">
        <v>2</v>
      </c>
      <c r="G479" s="29"/>
      <c r="H479" s="30">
        <v>-3.8885000000000001</v>
      </c>
      <c r="I479" s="82">
        <v>25</v>
      </c>
      <c r="J479" s="28"/>
      <c r="K479" s="28">
        <v>1</v>
      </c>
      <c r="L479" s="28">
        <v>1</v>
      </c>
      <c r="M479" s="31">
        <v>40.551499999999997</v>
      </c>
      <c r="N479" s="82">
        <v>105</v>
      </c>
      <c r="O479" s="31"/>
      <c r="P479" s="31">
        <v>1</v>
      </c>
      <c r="Q479" s="29" t="s">
        <v>21</v>
      </c>
      <c r="R479" s="82">
        <v>32.913403599999995</v>
      </c>
      <c r="S479" s="28">
        <v>836</v>
      </c>
      <c r="T479" s="28"/>
      <c r="U479" s="28"/>
      <c r="V479" s="28"/>
    </row>
    <row r="480" spans="1:22" ht="33" customHeight="1" thickBot="1" x14ac:dyDescent="0.4">
      <c r="A480" s="106"/>
      <c r="B480" s="107"/>
      <c r="C480" s="49"/>
      <c r="D480" s="49"/>
      <c r="E480" s="27"/>
      <c r="F480" s="26"/>
      <c r="G480" s="29"/>
      <c r="H480" s="30"/>
      <c r="I480" s="82"/>
      <c r="J480" s="28"/>
      <c r="K480" s="28"/>
      <c r="L480" s="40">
        <f>AVERAGE(L475:L479)</f>
        <v>0.4</v>
      </c>
      <c r="M480" s="31"/>
      <c r="N480" s="82"/>
      <c r="O480" s="31"/>
      <c r="P480" s="41">
        <f>AVERAGE(P475:P479)</f>
        <v>1</v>
      </c>
      <c r="Q480" s="29"/>
      <c r="R480" s="82"/>
      <c r="S480" s="28"/>
      <c r="T480" s="28"/>
      <c r="U480" s="40"/>
      <c r="V480" s="28"/>
    </row>
    <row r="481" spans="1:22" ht="33" customHeight="1" thickBot="1" x14ac:dyDescent="0.4">
      <c r="A481" s="117" t="s">
        <v>762</v>
      </c>
      <c r="B481" s="118" t="s">
        <v>34</v>
      </c>
      <c r="C481" s="48" t="s">
        <v>111</v>
      </c>
      <c r="D481" s="48" t="s">
        <v>34</v>
      </c>
      <c r="E481" s="1">
        <v>45844.587731481479</v>
      </c>
      <c r="F481" s="2" t="s">
        <v>3</v>
      </c>
      <c r="G481" s="10"/>
      <c r="H481" s="14">
        <v>-3.8885000000000001</v>
      </c>
      <c r="I481" s="81">
        <v>25</v>
      </c>
      <c r="J481" s="8"/>
      <c r="K481" s="8">
        <v>1</v>
      </c>
      <c r="L481" s="8">
        <v>1</v>
      </c>
      <c r="M481" s="16">
        <v>40.551499999999997</v>
      </c>
      <c r="N481" s="81">
        <v>105</v>
      </c>
      <c r="O481" s="16"/>
      <c r="P481" s="16">
        <v>1</v>
      </c>
      <c r="Q481" s="10" t="s">
        <v>21</v>
      </c>
      <c r="R481" s="81">
        <v>11.7716599</v>
      </c>
      <c r="S481" s="8">
        <v>299</v>
      </c>
      <c r="T481" s="8"/>
      <c r="U481" s="8"/>
      <c r="V481" s="8"/>
    </row>
    <row r="482" spans="1:22" ht="33" customHeight="1" thickBot="1" x14ac:dyDescent="0.4">
      <c r="A482" s="113"/>
      <c r="B482" s="114"/>
      <c r="C482" s="48" t="s">
        <v>111</v>
      </c>
      <c r="D482" s="48" t="s">
        <v>34</v>
      </c>
      <c r="E482" s="4">
        <v>45844.587418981479</v>
      </c>
      <c r="F482" s="5" t="s">
        <v>4</v>
      </c>
      <c r="G482" s="11"/>
      <c r="H482" s="15">
        <v>-3.8885000000000001</v>
      </c>
      <c r="I482" s="83">
        <v>25</v>
      </c>
      <c r="J482" s="9"/>
      <c r="K482" s="9">
        <v>1</v>
      </c>
      <c r="L482" s="9">
        <v>1</v>
      </c>
      <c r="M482" s="17">
        <v>40.551499999999997</v>
      </c>
      <c r="N482" s="83">
        <v>105</v>
      </c>
      <c r="O482" s="17"/>
      <c r="P482" s="17">
        <v>1</v>
      </c>
      <c r="Q482" s="11" t="s">
        <v>21</v>
      </c>
      <c r="R482" s="83">
        <v>16.181111099999999</v>
      </c>
      <c r="S482" s="9">
        <v>411</v>
      </c>
      <c r="T482" s="9"/>
      <c r="U482" s="9"/>
      <c r="V482" s="9"/>
    </row>
    <row r="483" spans="1:22" ht="33" customHeight="1" thickBot="1" x14ac:dyDescent="0.4">
      <c r="A483" s="113"/>
      <c r="B483" s="114"/>
      <c r="C483" s="48" t="s">
        <v>111</v>
      </c>
      <c r="D483" s="48" t="s">
        <v>34</v>
      </c>
      <c r="E483" s="1">
        <v>45844.587060185186</v>
      </c>
      <c r="F483" s="2" t="s">
        <v>2</v>
      </c>
      <c r="G483" s="10"/>
      <c r="H483" s="14">
        <v>-6.6660000000000004</v>
      </c>
      <c r="I483" s="81">
        <v>20</v>
      </c>
      <c r="J483" s="8"/>
      <c r="K483" s="8">
        <v>2</v>
      </c>
      <c r="L483" s="8">
        <v>2</v>
      </c>
      <c r="M483" s="16">
        <v>42.217999999999996</v>
      </c>
      <c r="N483" s="81">
        <v>108</v>
      </c>
      <c r="O483" s="16"/>
      <c r="P483" s="16">
        <v>2</v>
      </c>
      <c r="Q483" s="10" t="s">
        <v>21</v>
      </c>
      <c r="R483" s="81">
        <v>32.913403599999995</v>
      </c>
      <c r="S483" s="8">
        <v>836</v>
      </c>
      <c r="T483" s="8"/>
      <c r="U483" s="8"/>
      <c r="V483" s="8"/>
    </row>
    <row r="484" spans="1:22" ht="33" customHeight="1" thickBot="1" x14ac:dyDescent="0.4">
      <c r="A484" s="113"/>
      <c r="B484" s="114"/>
      <c r="C484" s="48"/>
      <c r="D484" s="48"/>
      <c r="E484" s="1"/>
      <c r="F484" s="2"/>
      <c r="G484" s="10"/>
      <c r="H484" s="14"/>
      <c r="I484" s="81"/>
      <c r="J484" s="8"/>
      <c r="K484" s="8"/>
      <c r="L484" s="40">
        <f>AVERAGE(L481:L483)</f>
        <v>1.3333333333333333</v>
      </c>
      <c r="M484" s="16"/>
      <c r="N484" s="81"/>
      <c r="O484" s="16"/>
      <c r="P484" s="41">
        <f>AVERAGE(P481:P483)</f>
        <v>1.3333333333333333</v>
      </c>
      <c r="Q484" s="10"/>
      <c r="R484" s="81"/>
      <c r="S484" s="8"/>
      <c r="T484" s="8"/>
      <c r="U484" s="40"/>
      <c r="V484" s="8"/>
    </row>
    <row r="485" spans="1:22" ht="33" customHeight="1" thickBot="1" x14ac:dyDescent="0.4">
      <c r="A485" s="110" t="s">
        <v>762</v>
      </c>
      <c r="B485" s="111" t="s">
        <v>864</v>
      </c>
      <c r="C485" s="47" t="s">
        <v>112</v>
      </c>
      <c r="D485" s="47" t="s">
        <v>185</v>
      </c>
      <c r="E485" s="20">
        <v>45737.583981481483</v>
      </c>
      <c r="F485" s="21" t="s">
        <v>186</v>
      </c>
      <c r="G485" s="24" t="s">
        <v>20</v>
      </c>
      <c r="H485" s="25">
        <v>0</v>
      </c>
      <c r="I485" s="80">
        <v>32</v>
      </c>
      <c r="J485" s="24"/>
      <c r="K485" s="24">
        <v>0</v>
      </c>
      <c r="L485" s="24">
        <v>0</v>
      </c>
      <c r="M485" s="25">
        <v>44.44</v>
      </c>
      <c r="N485" s="80">
        <v>112</v>
      </c>
      <c r="O485" s="25"/>
      <c r="P485" s="25">
        <v>2</v>
      </c>
      <c r="Q485" s="24" t="s">
        <v>21</v>
      </c>
      <c r="R485" s="80">
        <v>10.2755961</v>
      </c>
      <c r="S485" s="24">
        <v>261</v>
      </c>
      <c r="T485" s="24"/>
      <c r="U485" s="24"/>
      <c r="V485" s="24" t="s">
        <v>187</v>
      </c>
    </row>
    <row r="486" spans="1:22" ht="33" customHeight="1" thickBot="1" x14ac:dyDescent="0.4">
      <c r="A486" s="110"/>
      <c r="B486" s="111"/>
      <c r="C486" s="47" t="s">
        <v>112</v>
      </c>
      <c r="D486" s="47" t="s">
        <v>185</v>
      </c>
      <c r="E486" s="20">
        <v>45737.584675925929</v>
      </c>
      <c r="F486" s="21" t="s">
        <v>188</v>
      </c>
      <c r="G486" s="24" t="s">
        <v>20</v>
      </c>
      <c r="H486" s="25">
        <v>-1.111</v>
      </c>
      <c r="I486" s="80">
        <v>30</v>
      </c>
      <c r="J486" s="24"/>
      <c r="K486" s="24">
        <v>0</v>
      </c>
      <c r="L486" s="24">
        <v>0</v>
      </c>
      <c r="M486" s="25">
        <v>46.106499999999997</v>
      </c>
      <c r="N486" s="80">
        <v>115</v>
      </c>
      <c r="O486" s="25"/>
      <c r="P486" s="25">
        <v>3</v>
      </c>
      <c r="Q486" s="24" t="s">
        <v>21</v>
      </c>
      <c r="R486" s="80">
        <v>28.543322499999999</v>
      </c>
      <c r="S486" s="24">
        <v>725</v>
      </c>
      <c r="T486" s="24"/>
      <c r="U486" s="24"/>
      <c r="V486" s="24" t="s">
        <v>189</v>
      </c>
    </row>
    <row r="487" spans="1:22" ht="33" customHeight="1" thickBot="1" x14ac:dyDescent="0.4">
      <c r="A487" s="110"/>
      <c r="B487" s="111"/>
      <c r="C487" s="47"/>
      <c r="D487" s="47"/>
      <c r="E487" s="20"/>
      <c r="F487" s="21"/>
      <c r="G487" s="24"/>
      <c r="H487" s="25"/>
      <c r="I487" s="80"/>
      <c r="J487" s="24"/>
      <c r="K487" s="24"/>
      <c r="L487" s="40">
        <f>AVERAGE(L485:L486)</f>
        <v>0</v>
      </c>
      <c r="M487" s="25"/>
      <c r="N487" s="80"/>
      <c r="O487" s="25"/>
      <c r="P487" s="41">
        <f>AVERAGE(P485:P486)</f>
        <v>2.5</v>
      </c>
      <c r="Q487" s="24"/>
      <c r="R487" s="80"/>
      <c r="S487" s="24"/>
      <c r="T487" s="24"/>
      <c r="U487" s="40"/>
      <c r="V487" s="24"/>
    </row>
    <row r="488" spans="1:22" ht="33" customHeight="1" thickBot="1" x14ac:dyDescent="0.4">
      <c r="A488" s="110"/>
      <c r="B488" s="111" t="s">
        <v>865</v>
      </c>
      <c r="C488" s="48" t="s">
        <v>112</v>
      </c>
      <c r="D488" s="48" t="s">
        <v>183</v>
      </c>
      <c r="E488" s="1">
        <v>45842.688923611109</v>
      </c>
      <c r="F488" s="2" t="s">
        <v>63</v>
      </c>
      <c r="G488" s="10"/>
      <c r="H488" s="14">
        <v>-1.111</v>
      </c>
      <c r="I488" s="81">
        <v>30</v>
      </c>
      <c r="J488" s="8"/>
      <c r="K488" s="8">
        <v>0</v>
      </c>
      <c r="L488" s="8">
        <v>0</v>
      </c>
      <c r="M488" s="16">
        <v>47.772999999999996</v>
      </c>
      <c r="N488" s="81">
        <v>118</v>
      </c>
      <c r="O488" s="16"/>
      <c r="P488" s="16">
        <v>3</v>
      </c>
      <c r="Q488" s="10"/>
      <c r="R488" s="81">
        <v>3.3464584999999998</v>
      </c>
      <c r="S488" s="8">
        <v>85</v>
      </c>
      <c r="T488" s="8"/>
      <c r="U488" s="8"/>
      <c r="V488" s="8"/>
    </row>
    <row r="489" spans="1:22" ht="33" customHeight="1" thickBot="1" x14ac:dyDescent="0.4">
      <c r="A489" s="110"/>
      <c r="B489" s="111"/>
      <c r="C489" s="48" t="s">
        <v>112</v>
      </c>
      <c r="D489" s="48" t="s">
        <v>183</v>
      </c>
      <c r="E489" s="4">
        <v>45842.688032407408</v>
      </c>
      <c r="F489" s="5" t="s">
        <v>184</v>
      </c>
      <c r="G489" s="11"/>
      <c r="H489" s="15">
        <v>0</v>
      </c>
      <c r="I489" s="83">
        <v>32</v>
      </c>
      <c r="J489" s="9"/>
      <c r="K489" s="9">
        <v>0</v>
      </c>
      <c r="L489" s="9">
        <v>0</v>
      </c>
      <c r="M489" s="17">
        <v>48.884</v>
      </c>
      <c r="N489" s="83">
        <v>120</v>
      </c>
      <c r="O489" s="17"/>
      <c r="P489" s="17">
        <v>3</v>
      </c>
      <c r="Q489" s="11"/>
      <c r="R489" s="83">
        <v>8.7007920999999993</v>
      </c>
      <c r="S489" s="9">
        <v>221</v>
      </c>
      <c r="T489" s="9"/>
      <c r="U489" s="9"/>
      <c r="V489" s="9"/>
    </row>
    <row r="490" spans="1:22" ht="33" customHeight="1" thickBot="1" x14ac:dyDescent="0.4">
      <c r="A490" s="110"/>
      <c r="B490" s="111"/>
      <c r="C490" s="48" t="s">
        <v>112</v>
      </c>
      <c r="D490" s="48" t="s">
        <v>183</v>
      </c>
      <c r="E490" s="1">
        <v>45842.687581018516</v>
      </c>
      <c r="F490" s="2" t="s">
        <v>61</v>
      </c>
      <c r="G490" s="10"/>
      <c r="H490" s="14">
        <v>-6.6660000000000004</v>
      </c>
      <c r="I490" s="81">
        <v>20</v>
      </c>
      <c r="J490" s="8"/>
      <c r="K490" s="8">
        <v>2</v>
      </c>
      <c r="L490" s="8">
        <v>2</v>
      </c>
      <c r="M490" s="16">
        <v>44.44</v>
      </c>
      <c r="N490" s="81">
        <v>112</v>
      </c>
      <c r="O490" s="16"/>
      <c r="P490" s="16">
        <v>2</v>
      </c>
      <c r="Q490" s="10"/>
      <c r="R490" s="81">
        <v>11.299218699999999</v>
      </c>
      <c r="S490" s="8">
        <v>287</v>
      </c>
      <c r="T490" s="8"/>
      <c r="U490" s="8"/>
      <c r="V490" s="8"/>
    </row>
    <row r="491" spans="1:22" ht="33" customHeight="1" thickBot="1" x14ac:dyDescent="0.4">
      <c r="A491" s="110"/>
      <c r="B491" s="111"/>
      <c r="C491" s="48"/>
      <c r="D491" s="48"/>
      <c r="E491" s="1"/>
      <c r="F491" s="2"/>
      <c r="G491" s="10"/>
      <c r="H491" s="14"/>
      <c r="I491" s="81"/>
      <c r="J491" s="8"/>
      <c r="K491" s="8"/>
      <c r="L491" s="40">
        <f>AVERAGE(L488:L490)</f>
        <v>0.66666666666666663</v>
      </c>
      <c r="M491" s="16"/>
      <c r="N491" s="81"/>
      <c r="O491" s="16"/>
      <c r="P491" s="41">
        <f>AVERAGE(P488:P490)</f>
        <v>2.6666666666666665</v>
      </c>
      <c r="Q491" s="10"/>
      <c r="R491" s="81"/>
      <c r="S491" s="8"/>
      <c r="T491" s="8"/>
      <c r="U491" s="40"/>
      <c r="V491" s="8"/>
    </row>
    <row r="492" spans="1:22" ht="33" customHeight="1" thickBot="1" x14ac:dyDescent="0.4">
      <c r="A492" s="117" t="s">
        <v>762</v>
      </c>
      <c r="B492" s="118" t="s">
        <v>33</v>
      </c>
      <c r="C492" s="49" t="s">
        <v>111</v>
      </c>
      <c r="D492" s="49" t="s">
        <v>33</v>
      </c>
      <c r="E492" s="27">
        <v>45845.503645833334</v>
      </c>
      <c r="F492" s="26" t="s">
        <v>1</v>
      </c>
      <c r="G492" s="29"/>
      <c r="H492" s="30">
        <v>-5.5549999999999997</v>
      </c>
      <c r="I492" s="82">
        <v>22</v>
      </c>
      <c r="J492" s="28"/>
      <c r="K492" s="28">
        <v>1</v>
      </c>
      <c r="L492" s="28">
        <v>1</v>
      </c>
      <c r="M492" s="31">
        <v>43.329000000000001</v>
      </c>
      <c r="N492" s="82">
        <v>110</v>
      </c>
      <c r="O492" s="31"/>
      <c r="P492" s="31">
        <v>2</v>
      </c>
      <c r="Q492" s="29" t="s">
        <v>21</v>
      </c>
      <c r="R492" s="82">
        <v>6.0629954000000001</v>
      </c>
      <c r="S492" s="28">
        <v>154</v>
      </c>
      <c r="T492" s="28"/>
      <c r="U492" s="28"/>
      <c r="V492" s="28"/>
    </row>
    <row r="493" spans="1:22" ht="33" customHeight="1" thickBot="1" x14ac:dyDescent="0.4">
      <c r="A493" s="117"/>
      <c r="B493" s="118"/>
      <c r="C493" s="49" t="s">
        <v>111</v>
      </c>
      <c r="D493" s="49" t="s">
        <v>33</v>
      </c>
      <c r="E493" s="27">
        <v>45845.50508101852</v>
      </c>
      <c r="F493" s="26" t="s">
        <v>23</v>
      </c>
      <c r="G493" s="29"/>
      <c r="H493" s="30">
        <v>-3.8885000000000001</v>
      </c>
      <c r="I493" s="82">
        <v>25</v>
      </c>
      <c r="J493" s="28"/>
      <c r="K493" s="28">
        <v>1</v>
      </c>
      <c r="L493" s="28">
        <v>1</v>
      </c>
      <c r="M493" s="31">
        <v>40.551499999999997</v>
      </c>
      <c r="N493" s="82">
        <v>105</v>
      </c>
      <c r="O493" s="31"/>
      <c r="P493" s="31">
        <v>1</v>
      </c>
      <c r="Q493" s="29" t="s">
        <v>21</v>
      </c>
      <c r="R493" s="82">
        <v>9.0944930999999993</v>
      </c>
      <c r="S493" s="28">
        <v>231</v>
      </c>
      <c r="T493" s="28"/>
      <c r="U493" s="28"/>
      <c r="V493" s="28"/>
    </row>
    <row r="494" spans="1:22" ht="33" customHeight="1" thickBot="1" x14ac:dyDescent="0.4">
      <c r="A494" s="117"/>
      <c r="B494" s="118"/>
      <c r="C494" s="49" t="s">
        <v>111</v>
      </c>
      <c r="D494" s="49" t="s">
        <v>33</v>
      </c>
      <c r="E494" s="27">
        <v>45845.50439814815</v>
      </c>
      <c r="F494" s="26" t="s">
        <v>3</v>
      </c>
      <c r="G494" s="29"/>
      <c r="H494" s="30">
        <v>-3.8885000000000001</v>
      </c>
      <c r="I494" s="82">
        <v>25</v>
      </c>
      <c r="J494" s="28"/>
      <c r="K494" s="28">
        <v>1</v>
      </c>
      <c r="L494" s="28">
        <v>1</v>
      </c>
      <c r="M494" s="31">
        <v>40.551499999999997</v>
      </c>
      <c r="N494" s="82">
        <v>105</v>
      </c>
      <c r="O494" s="31"/>
      <c r="P494" s="31">
        <v>1</v>
      </c>
      <c r="Q494" s="29" t="s">
        <v>21</v>
      </c>
      <c r="R494" s="82">
        <v>11.7716599</v>
      </c>
      <c r="S494" s="28">
        <v>299</v>
      </c>
      <c r="T494" s="28"/>
      <c r="U494" s="28"/>
      <c r="V494" s="28"/>
    </row>
    <row r="495" spans="1:22" ht="33" customHeight="1" thickBot="1" x14ac:dyDescent="0.4">
      <c r="A495" s="117"/>
      <c r="B495" s="118"/>
      <c r="C495" s="49" t="s">
        <v>111</v>
      </c>
      <c r="D495" s="49" t="s">
        <v>33</v>
      </c>
      <c r="E495" s="27">
        <v>45845.50403935185</v>
      </c>
      <c r="F495" s="26" t="s">
        <v>29</v>
      </c>
      <c r="G495" s="29"/>
      <c r="H495" s="30">
        <v>-5.5549999999999997</v>
      </c>
      <c r="I495" s="82">
        <v>22</v>
      </c>
      <c r="J495" s="28"/>
      <c r="K495" s="28">
        <v>1</v>
      </c>
      <c r="L495" s="28">
        <v>1</v>
      </c>
      <c r="M495" s="31">
        <v>42.217999999999996</v>
      </c>
      <c r="N495" s="82">
        <v>108</v>
      </c>
      <c r="O495" s="31"/>
      <c r="P495" s="31">
        <v>2</v>
      </c>
      <c r="Q495" s="29" t="s">
        <v>21</v>
      </c>
      <c r="R495" s="82">
        <v>23.976390899999998</v>
      </c>
      <c r="S495" s="28">
        <v>609</v>
      </c>
      <c r="T495" s="28"/>
      <c r="U495" s="28"/>
      <c r="V495" s="28"/>
    </row>
    <row r="496" spans="1:22" ht="33" customHeight="1" thickBot="1" x14ac:dyDescent="0.4">
      <c r="A496" s="117"/>
      <c r="B496" s="118"/>
      <c r="C496" s="49"/>
      <c r="D496" s="49"/>
      <c r="E496" s="27"/>
      <c r="F496" s="26"/>
      <c r="G496" s="29"/>
      <c r="H496" s="30"/>
      <c r="I496" s="82"/>
      <c r="J496" s="28"/>
      <c r="K496" s="28"/>
      <c r="L496" s="40">
        <f>AVERAGE(L492:L495)</f>
        <v>1</v>
      </c>
      <c r="M496" s="31"/>
      <c r="N496" s="82"/>
      <c r="O496" s="31"/>
      <c r="P496" s="41">
        <f>AVERAGE(P492:P495)</f>
        <v>1.5</v>
      </c>
      <c r="Q496" s="29"/>
      <c r="R496" s="82"/>
      <c r="S496" s="28"/>
      <c r="T496" s="28"/>
      <c r="U496" s="40"/>
      <c r="V496" s="28"/>
    </row>
    <row r="497" spans="1:22" ht="33" customHeight="1" thickBot="1" x14ac:dyDescent="0.4">
      <c r="A497" s="110"/>
      <c r="B497" s="111" t="s">
        <v>866</v>
      </c>
      <c r="C497" s="48" t="s">
        <v>112</v>
      </c>
      <c r="D497" s="48" t="s">
        <v>181</v>
      </c>
      <c r="E497" s="1">
        <v>45737.585509259261</v>
      </c>
      <c r="F497" s="2" t="s">
        <v>61</v>
      </c>
      <c r="G497" s="8" t="s">
        <v>20</v>
      </c>
      <c r="H497" s="16">
        <v>-8.3324999999999996</v>
      </c>
      <c r="I497" s="81">
        <v>17</v>
      </c>
      <c r="J497" s="8"/>
      <c r="K497" s="8">
        <v>3</v>
      </c>
      <c r="L497" s="8">
        <v>3</v>
      </c>
      <c r="M497" s="16">
        <v>47.217500000000001</v>
      </c>
      <c r="N497" s="81">
        <v>117</v>
      </c>
      <c r="O497" s="16"/>
      <c r="P497" s="16">
        <v>3</v>
      </c>
      <c r="Q497" s="8" t="s">
        <v>27</v>
      </c>
      <c r="R497" s="81">
        <v>11.299218699999999</v>
      </c>
      <c r="S497" s="8">
        <v>287</v>
      </c>
      <c r="T497" s="8"/>
      <c r="U497" s="8"/>
      <c r="V497" s="8" t="s">
        <v>182</v>
      </c>
    </row>
    <row r="498" spans="1:22" ht="33" customHeight="1" thickBot="1" x14ac:dyDescent="0.4">
      <c r="A498" s="110"/>
      <c r="B498" s="111"/>
      <c r="C498" s="48" t="s">
        <v>112</v>
      </c>
      <c r="D498" s="48" t="s">
        <v>181</v>
      </c>
      <c r="E498" s="71">
        <v>45856</v>
      </c>
      <c r="F498" s="2" t="s">
        <v>740</v>
      </c>
      <c r="G498" s="8" t="s">
        <v>20</v>
      </c>
      <c r="H498" s="19">
        <v>-1.111</v>
      </c>
      <c r="I498" s="84">
        <v>30</v>
      </c>
      <c r="J498" s="13"/>
      <c r="K498" s="13">
        <v>0</v>
      </c>
      <c r="L498" s="13">
        <v>0</v>
      </c>
      <c r="M498" s="16">
        <v>43</v>
      </c>
      <c r="N498" s="81">
        <v>110</v>
      </c>
      <c r="O498" s="16"/>
      <c r="P498" s="16">
        <v>2</v>
      </c>
      <c r="Q498" s="8" t="s">
        <v>21</v>
      </c>
      <c r="R498" s="81">
        <f>S498/25.4</f>
        <v>24.015748031496063</v>
      </c>
      <c r="S498" s="8">
        <v>610</v>
      </c>
      <c r="T498" s="8"/>
      <c r="U498" s="8"/>
      <c r="V498" s="8"/>
    </row>
    <row r="499" spans="1:22" ht="33" customHeight="1" thickBot="1" x14ac:dyDescent="0.4">
      <c r="A499" s="110"/>
      <c r="B499" s="111"/>
      <c r="C499" s="48" t="s">
        <v>112</v>
      </c>
      <c r="D499" s="48" t="s">
        <v>181</v>
      </c>
      <c r="E499" s="71">
        <v>45856</v>
      </c>
      <c r="F499" s="72" t="s">
        <v>93</v>
      </c>
      <c r="G499" s="13" t="s">
        <v>20</v>
      </c>
      <c r="H499" s="19">
        <v>-1.111</v>
      </c>
      <c r="I499" s="84">
        <v>30</v>
      </c>
      <c r="J499" s="13"/>
      <c r="K499" s="13">
        <v>0</v>
      </c>
      <c r="L499" s="13">
        <v>0</v>
      </c>
      <c r="M499" s="19">
        <v>47.772999999999996</v>
      </c>
      <c r="N499" s="84">
        <v>118</v>
      </c>
      <c r="O499" s="19"/>
      <c r="P499" s="19">
        <v>3</v>
      </c>
      <c r="Q499" s="13" t="s">
        <v>21</v>
      </c>
      <c r="R499" s="84">
        <v>12.992132999999999</v>
      </c>
      <c r="S499" s="13">
        <v>330</v>
      </c>
      <c r="T499" s="8"/>
      <c r="U499" s="8"/>
      <c r="V499" s="8"/>
    </row>
    <row r="500" spans="1:22" ht="33" customHeight="1" thickBot="1" x14ac:dyDescent="0.4">
      <c r="A500" s="110"/>
      <c r="B500" s="111"/>
      <c r="C500" s="48"/>
      <c r="D500" s="48"/>
      <c r="E500" s="1"/>
      <c r="F500" s="2"/>
      <c r="G500" s="8"/>
      <c r="H500" s="16"/>
      <c r="I500" s="81"/>
      <c r="J500" s="8"/>
      <c r="K500" s="8"/>
      <c r="L500" s="40">
        <f>AVERAGE(L497:L499)</f>
        <v>1</v>
      </c>
      <c r="M500" s="16"/>
      <c r="N500" s="81"/>
      <c r="O500" s="16"/>
      <c r="P500" s="41">
        <f>AVERAGE(P497:P499)</f>
        <v>2.6666666666666665</v>
      </c>
      <c r="Q500" s="8"/>
      <c r="R500" s="81"/>
      <c r="S500" s="8"/>
      <c r="T500" s="8"/>
      <c r="U500" s="40"/>
      <c r="V500" s="8"/>
    </row>
    <row r="501" spans="1:22" ht="33" customHeight="1" thickBot="1" x14ac:dyDescent="0.4">
      <c r="A501" s="110"/>
      <c r="B501" s="111" t="s">
        <v>902</v>
      </c>
      <c r="C501" s="47" t="s">
        <v>112</v>
      </c>
      <c r="D501" s="47" t="s">
        <v>902</v>
      </c>
      <c r="E501" s="20">
        <v>45737.595266203702</v>
      </c>
      <c r="F501" s="21" t="s">
        <v>175</v>
      </c>
      <c r="G501" s="24" t="s">
        <v>20</v>
      </c>
      <c r="H501" s="25">
        <v>-2.222</v>
      </c>
      <c r="I501" s="80">
        <v>28</v>
      </c>
      <c r="J501" s="24"/>
      <c r="K501" s="24">
        <v>0</v>
      </c>
      <c r="L501" s="24">
        <v>0</v>
      </c>
      <c r="M501" s="25">
        <v>44.44</v>
      </c>
      <c r="N501" s="80">
        <v>112</v>
      </c>
      <c r="O501" s="25"/>
      <c r="P501" s="25">
        <v>2</v>
      </c>
      <c r="Q501" s="24" t="s">
        <v>27</v>
      </c>
      <c r="R501" s="80">
        <v>10.000005399999999</v>
      </c>
      <c r="S501" s="24">
        <v>254</v>
      </c>
      <c r="T501" s="24"/>
      <c r="U501" s="24"/>
      <c r="V501" s="24" t="s">
        <v>176</v>
      </c>
    </row>
    <row r="502" spans="1:22" ht="33" customHeight="1" thickBot="1" x14ac:dyDescent="0.4">
      <c r="A502" s="110"/>
      <c r="B502" s="111"/>
      <c r="C502" s="47" t="s">
        <v>112</v>
      </c>
      <c r="D502" s="47" t="s">
        <v>902</v>
      </c>
      <c r="E502" s="20">
        <v>45737.596504629626</v>
      </c>
      <c r="F502" s="21" t="s">
        <v>61</v>
      </c>
      <c r="G502" s="24" t="s">
        <v>20</v>
      </c>
      <c r="H502" s="25">
        <v>-8.3324999999999996</v>
      </c>
      <c r="I502" s="80">
        <v>17</v>
      </c>
      <c r="J502" s="24"/>
      <c r="K502" s="24">
        <v>3</v>
      </c>
      <c r="L502" s="24">
        <v>3</v>
      </c>
      <c r="M502" s="25">
        <v>44.44</v>
      </c>
      <c r="N502" s="80">
        <v>112</v>
      </c>
      <c r="O502" s="25"/>
      <c r="P502" s="25">
        <v>2</v>
      </c>
      <c r="Q502" s="24" t="s">
        <v>27</v>
      </c>
      <c r="R502" s="80">
        <v>11.299218699999999</v>
      </c>
      <c r="S502" s="24">
        <v>287</v>
      </c>
      <c r="T502" s="24"/>
      <c r="U502" s="24"/>
      <c r="V502" s="24" t="s">
        <v>177</v>
      </c>
    </row>
    <row r="503" spans="1:22" ht="33" customHeight="1" thickBot="1" x14ac:dyDescent="0.4">
      <c r="A503" s="110"/>
      <c r="B503" s="111"/>
      <c r="C503" s="47" t="s">
        <v>112</v>
      </c>
      <c r="D503" s="47" t="s">
        <v>902</v>
      </c>
      <c r="E503" s="20">
        <v>45777.675856481481</v>
      </c>
      <c r="F503" s="21" t="s">
        <v>78</v>
      </c>
      <c r="G503" s="22"/>
      <c r="H503" s="23">
        <v>-7.7770000000000001</v>
      </c>
      <c r="I503" s="80">
        <v>18</v>
      </c>
      <c r="J503" s="24"/>
      <c r="K503" s="24">
        <v>2</v>
      </c>
      <c r="L503" s="24">
        <v>2</v>
      </c>
      <c r="M503" s="25">
        <v>44.44</v>
      </c>
      <c r="N503" s="86">
        <v>112</v>
      </c>
      <c r="O503" s="23"/>
      <c r="P503" s="23">
        <v>2</v>
      </c>
      <c r="Q503" s="22" t="s">
        <v>21</v>
      </c>
      <c r="R503" s="86">
        <v>11.299218699999999</v>
      </c>
      <c r="S503" s="22">
        <v>287</v>
      </c>
      <c r="T503" s="22"/>
      <c r="U503" s="22"/>
      <c r="V503" s="24" t="s">
        <v>178</v>
      </c>
    </row>
    <row r="504" spans="1:22" ht="33" customHeight="1" thickBot="1" x14ac:dyDescent="0.4">
      <c r="A504" s="110"/>
      <c r="B504" s="111"/>
      <c r="C504" s="47" t="s">
        <v>112</v>
      </c>
      <c r="D504" s="47" t="s">
        <v>902</v>
      </c>
      <c r="E504" s="20">
        <v>45807.066064814811</v>
      </c>
      <c r="F504" s="21" t="s">
        <v>179</v>
      </c>
      <c r="G504" s="24" t="s">
        <v>20</v>
      </c>
      <c r="H504" s="25">
        <v>0</v>
      </c>
      <c r="I504" s="80">
        <v>32</v>
      </c>
      <c r="J504" s="24"/>
      <c r="K504" s="24">
        <v>0</v>
      </c>
      <c r="L504" s="24">
        <v>0</v>
      </c>
      <c r="M504" s="25">
        <v>42.217999999999996</v>
      </c>
      <c r="N504" s="80">
        <v>108</v>
      </c>
      <c r="O504" s="25"/>
      <c r="P504" s="25">
        <v>2</v>
      </c>
      <c r="Q504" s="24" t="s">
        <v>27</v>
      </c>
      <c r="R504" s="80">
        <v>11.299218699999999</v>
      </c>
      <c r="S504" s="24">
        <v>287</v>
      </c>
      <c r="T504" s="24"/>
      <c r="U504" s="24"/>
      <c r="V504" s="24" t="s">
        <v>180</v>
      </c>
    </row>
    <row r="505" spans="1:22" ht="33" customHeight="1" thickBot="1" x14ac:dyDescent="0.4">
      <c r="A505" s="110"/>
      <c r="B505" s="111"/>
      <c r="C505" s="47"/>
      <c r="D505" s="47"/>
      <c r="E505" s="20"/>
      <c r="F505" s="21"/>
      <c r="G505" s="24"/>
      <c r="H505" s="25"/>
      <c r="I505" s="80"/>
      <c r="J505" s="24"/>
      <c r="K505" s="24"/>
      <c r="L505" s="40">
        <f>AVERAGE(L501:L504)</f>
        <v>1.25</v>
      </c>
      <c r="M505" s="25"/>
      <c r="N505" s="80"/>
      <c r="O505" s="25"/>
      <c r="P505" s="41">
        <f>AVERAGE(P501:P504)</f>
        <v>2</v>
      </c>
      <c r="Q505" s="24"/>
      <c r="R505" s="80"/>
      <c r="S505" s="24"/>
      <c r="T505" s="24"/>
      <c r="U505" s="40"/>
      <c r="V505" s="24"/>
    </row>
    <row r="506" spans="1:22" ht="33" customHeight="1" thickBot="1" x14ac:dyDescent="0.4">
      <c r="A506" s="110"/>
      <c r="B506" s="111" t="s">
        <v>868</v>
      </c>
      <c r="C506" s="48" t="s">
        <v>112</v>
      </c>
      <c r="D506" s="48" t="s">
        <v>172</v>
      </c>
      <c r="E506" s="1" t="s">
        <v>174</v>
      </c>
      <c r="F506" s="2" t="s">
        <v>61</v>
      </c>
      <c r="G506" s="8" t="s">
        <v>20</v>
      </c>
      <c r="H506" s="16">
        <v>-8.3324999999999996</v>
      </c>
      <c r="I506" s="81">
        <v>17</v>
      </c>
      <c r="J506" s="8"/>
      <c r="K506" s="8">
        <v>3</v>
      </c>
      <c r="L506" s="8">
        <v>3</v>
      </c>
      <c r="M506" s="16">
        <v>46.106499999999997</v>
      </c>
      <c r="N506" s="83">
        <v>115</v>
      </c>
      <c r="O506" s="17"/>
      <c r="P506" s="17">
        <v>3</v>
      </c>
      <c r="Q506" s="8" t="s">
        <v>27</v>
      </c>
      <c r="R506" s="81">
        <v>10.5511868</v>
      </c>
      <c r="S506" s="8">
        <v>268</v>
      </c>
      <c r="T506" s="8"/>
      <c r="U506" s="8"/>
      <c r="V506" s="8"/>
    </row>
    <row r="507" spans="1:22" ht="33" customHeight="1" thickBot="1" x14ac:dyDescent="0.4">
      <c r="A507" s="110"/>
      <c r="B507" s="111"/>
      <c r="C507" s="48" t="s">
        <v>112</v>
      </c>
      <c r="D507" s="48" t="s">
        <v>172</v>
      </c>
      <c r="E507" s="1">
        <v>45737.599398148152</v>
      </c>
      <c r="F507" s="2" t="s">
        <v>11</v>
      </c>
      <c r="G507" s="8" t="s">
        <v>20</v>
      </c>
      <c r="H507" s="16">
        <v>1.6665000000000001</v>
      </c>
      <c r="I507" s="81">
        <v>35</v>
      </c>
      <c r="J507" s="8"/>
      <c r="K507" s="8">
        <v>0</v>
      </c>
      <c r="L507" s="8">
        <v>0</v>
      </c>
      <c r="M507" s="16">
        <v>44.44</v>
      </c>
      <c r="N507" s="83">
        <v>112</v>
      </c>
      <c r="O507" s="17"/>
      <c r="P507" s="17">
        <v>2</v>
      </c>
      <c r="Q507" s="8" t="s">
        <v>21</v>
      </c>
      <c r="R507" s="81">
        <v>24.409461999999998</v>
      </c>
      <c r="S507" s="8">
        <v>620</v>
      </c>
      <c r="T507" s="8"/>
      <c r="U507" s="8"/>
      <c r="V507" s="8" t="s">
        <v>173</v>
      </c>
    </row>
    <row r="508" spans="1:22" ht="33" customHeight="1" thickBot="1" x14ac:dyDescent="0.4">
      <c r="A508" s="110"/>
      <c r="B508" s="111"/>
      <c r="C508" s="48" t="s">
        <v>112</v>
      </c>
      <c r="D508" s="48" t="s">
        <v>172</v>
      </c>
      <c r="E508" s="1">
        <v>45737.599398148152</v>
      </c>
      <c r="F508" s="2" t="s">
        <v>741</v>
      </c>
      <c r="G508" s="8" t="s">
        <v>20</v>
      </c>
      <c r="H508" s="16">
        <v>1.7</v>
      </c>
      <c r="I508" s="81">
        <v>35</v>
      </c>
      <c r="J508" s="8"/>
      <c r="K508" s="8">
        <v>0</v>
      </c>
      <c r="L508" s="8">
        <v>0</v>
      </c>
      <c r="M508" s="16">
        <f>(N508-32)/1.8</f>
        <v>40</v>
      </c>
      <c r="N508" s="83">
        <v>104</v>
      </c>
      <c r="O508" s="17"/>
      <c r="P508" s="17">
        <v>1</v>
      </c>
      <c r="Q508" s="8" t="s">
        <v>21</v>
      </c>
      <c r="R508" s="81">
        <f>S508/25.4</f>
        <v>18.779527559055119</v>
      </c>
      <c r="S508" s="8">
        <v>477</v>
      </c>
      <c r="T508" s="8"/>
      <c r="U508" s="8"/>
      <c r="V508" s="8"/>
    </row>
    <row r="509" spans="1:22" ht="33" customHeight="1" thickBot="1" x14ac:dyDescent="0.4">
      <c r="A509" s="110"/>
      <c r="B509" s="111"/>
      <c r="C509" s="48" t="s">
        <v>112</v>
      </c>
      <c r="D509" s="48" t="s">
        <v>172</v>
      </c>
      <c r="E509" s="1">
        <v>45737.599398148152</v>
      </c>
      <c r="F509" s="2" t="s">
        <v>742</v>
      </c>
      <c r="G509" s="8" t="s">
        <v>20</v>
      </c>
      <c r="H509" s="16">
        <f>(I509-32)/1.8</f>
        <v>1.6666666666666665</v>
      </c>
      <c r="I509" s="81">
        <v>35</v>
      </c>
      <c r="J509" s="8"/>
      <c r="K509" s="8">
        <v>0</v>
      </c>
      <c r="L509" s="8">
        <v>0</v>
      </c>
      <c r="M509" s="16">
        <f>(N509-32)/1.8</f>
        <v>42.222222222222221</v>
      </c>
      <c r="N509" s="83">
        <v>108</v>
      </c>
      <c r="O509" s="17"/>
      <c r="P509" s="17">
        <v>2</v>
      </c>
      <c r="Q509" s="8" t="s">
        <v>21</v>
      </c>
      <c r="R509" s="81">
        <f>S509/25.4</f>
        <v>22.244094488188978</v>
      </c>
      <c r="S509" s="8">
        <v>565</v>
      </c>
      <c r="T509" s="8"/>
      <c r="U509" s="8"/>
      <c r="V509" s="8"/>
    </row>
    <row r="510" spans="1:22" ht="33" customHeight="1" thickBot="1" x14ac:dyDescent="0.4">
      <c r="A510" s="110"/>
      <c r="B510" s="111"/>
      <c r="C510" s="48"/>
      <c r="D510" s="48"/>
      <c r="E510" s="1"/>
      <c r="F510" s="2"/>
      <c r="G510" s="8"/>
      <c r="H510" s="16"/>
      <c r="I510" s="81"/>
      <c r="J510" s="8"/>
      <c r="K510" s="8"/>
      <c r="L510" s="40">
        <f>AVERAGE(L506:L509)</f>
        <v>0.75</v>
      </c>
      <c r="M510" s="16"/>
      <c r="N510" s="83"/>
      <c r="O510" s="17"/>
      <c r="P510" s="41">
        <f>AVERAGE(P506:P509)</f>
        <v>2</v>
      </c>
      <c r="Q510" s="8"/>
      <c r="R510" s="81"/>
      <c r="S510" s="8"/>
      <c r="T510" s="8"/>
      <c r="U510" s="40"/>
      <c r="V510" s="8"/>
    </row>
    <row r="511" spans="1:22" ht="33" customHeight="1" thickBot="1" x14ac:dyDescent="0.4">
      <c r="A511" s="117" t="s">
        <v>762</v>
      </c>
      <c r="B511" s="118" t="s">
        <v>32</v>
      </c>
      <c r="C511" s="49" t="s">
        <v>111</v>
      </c>
      <c r="D511" s="49" t="s">
        <v>32</v>
      </c>
      <c r="E511" s="61">
        <v>45844.596724537034</v>
      </c>
      <c r="F511" s="49" t="s">
        <v>1</v>
      </c>
      <c r="G511" s="50" t="s">
        <v>20</v>
      </c>
      <c r="H511" s="62">
        <v>-6.6660000000000004</v>
      </c>
      <c r="I511" s="88">
        <v>20</v>
      </c>
      <c r="J511" s="50"/>
      <c r="K511" s="50">
        <v>2</v>
      </c>
      <c r="L511" s="50">
        <v>2</v>
      </c>
      <c r="M511" s="62">
        <v>42.217999999999996</v>
      </c>
      <c r="N511" s="88">
        <v>108</v>
      </c>
      <c r="O511" s="62"/>
      <c r="P511" s="62">
        <v>2</v>
      </c>
      <c r="Q511" s="29" t="s">
        <v>21</v>
      </c>
      <c r="R511" s="88">
        <v>6.0629954000000001</v>
      </c>
      <c r="S511" s="50">
        <v>154</v>
      </c>
      <c r="T511" s="50"/>
      <c r="U511" s="50"/>
      <c r="V511" s="50"/>
    </row>
    <row r="512" spans="1:22" ht="33" customHeight="1" thickBot="1" x14ac:dyDescent="0.4">
      <c r="A512" s="117"/>
      <c r="B512" s="118"/>
      <c r="C512" s="49" t="s">
        <v>111</v>
      </c>
      <c r="D512" s="49" t="s">
        <v>32</v>
      </c>
      <c r="E512" s="61">
        <v>45844.597430555557</v>
      </c>
      <c r="F512" s="49" t="s">
        <v>3</v>
      </c>
      <c r="G512" s="50" t="s">
        <v>20</v>
      </c>
      <c r="H512" s="62">
        <v>-3.8885000000000001</v>
      </c>
      <c r="I512" s="88">
        <v>25</v>
      </c>
      <c r="J512" s="50"/>
      <c r="K512" s="50">
        <v>1</v>
      </c>
      <c r="L512" s="50">
        <v>1</v>
      </c>
      <c r="M512" s="62">
        <v>40.551499999999997</v>
      </c>
      <c r="N512" s="88">
        <v>105</v>
      </c>
      <c r="O512" s="62"/>
      <c r="P512" s="62">
        <v>1</v>
      </c>
      <c r="Q512" s="29" t="s">
        <v>21</v>
      </c>
      <c r="R512" s="88">
        <v>11.7716599</v>
      </c>
      <c r="S512" s="50">
        <v>299</v>
      </c>
      <c r="T512" s="50"/>
      <c r="U512" s="50"/>
      <c r="V512" s="50"/>
    </row>
    <row r="513" spans="1:22" ht="33" customHeight="1" thickBot="1" x14ac:dyDescent="0.4">
      <c r="A513" s="117"/>
      <c r="B513" s="118"/>
      <c r="C513" s="49" t="s">
        <v>111</v>
      </c>
      <c r="D513" s="49" t="s">
        <v>32</v>
      </c>
      <c r="E513" s="61">
        <v>45844.597141203703</v>
      </c>
      <c r="F513" s="49" t="s">
        <v>4</v>
      </c>
      <c r="G513" s="50" t="s">
        <v>20</v>
      </c>
      <c r="H513" s="62">
        <v>-3.8885000000000001</v>
      </c>
      <c r="I513" s="88">
        <v>25</v>
      </c>
      <c r="J513" s="50"/>
      <c r="K513" s="50">
        <v>1</v>
      </c>
      <c r="L513" s="50">
        <v>1</v>
      </c>
      <c r="M513" s="62">
        <v>40.551499999999997</v>
      </c>
      <c r="N513" s="88">
        <v>105</v>
      </c>
      <c r="O513" s="62"/>
      <c r="P513" s="62">
        <v>1</v>
      </c>
      <c r="Q513" s="29" t="s">
        <v>21</v>
      </c>
      <c r="R513" s="88">
        <v>16.181111099999999</v>
      </c>
      <c r="S513" s="50">
        <v>411</v>
      </c>
      <c r="T513" s="50"/>
      <c r="U513" s="50"/>
      <c r="V513" s="50"/>
    </row>
    <row r="514" spans="1:22" ht="33" customHeight="1" thickBot="1" x14ac:dyDescent="0.4">
      <c r="A514" s="117"/>
      <c r="B514" s="118"/>
      <c r="C514" s="49"/>
      <c r="D514" s="49"/>
      <c r="E514" s="61"/>
      <c r="F514" s="49"/>
      <c r="G514" s="50"/>
      <c r="H514" s="62"/>
      <c r="I514" s="88"/>
      <c r="J514" s="50"/>
      <c r="K514" s="50"/>
      <c r="L514" s="40">
        <f>AVERAGE(L511:L513)</f>
        <v>1.3333333333333333</v>
      </c>
      <c r="M514" s="62"/>
      <c r="N514" s="88"/>
      <c r="O514" s="62"/>
      <c r="P514" s="141">
        <f>AVERAGE(P511:P513)</f>
        <v>1.3333333333333333</v>
      </c>
      <c r="Q514" s="50"/>
      <c r="R514" s="88"/>
      <c r="S514" s="50"/>
      <c r="T514" s="50"/>
      <c r="U514" s="140"/>
      <c r="V514" s="50"/>
    </row>
    <row r="515" spans="1:22" ht="33" customHeight="1" thickBot="1" x14ac:dyDescent="0.4">
      <c r="A515" s="110"/>
      <c r="B515" s="111" t="s">
        <v>167</v>
      </c>
      <c r="C515" s="48" t="s">
        <v>112</v>
      </c>
      <c r="D515" s="48" t="s">
        <v>167</v>
      </c>
      <c r="E515" s="1">
        <v>45737.60597222222</v>
      </c>
      <c r="F515" s="2" t="s">
        <v>168</v>
      </c>
      <c r="G515" s="8" t="s">
        <v>20</v>
      </c>
      <c r="H515" s="16">
        <v>-2.222</v>
      </c>
      <c r="I515" s="81">
        <v>28</v>
      </c>
      <c r="J515" s="8"/>
      <c r="K515" s="8">
        <v>0</v>
      </c>
      <c r="L515" s="8">
        <v>0</v>
      </c>
      <c r="M515" s="16">
        <v>46.106499999999997</v>
      </c>
      <c r="N515" s="81">
        <v>115</v>
      </c>
      <c r="O515" s="16"/>
      <c r="P515" s="16">
        <v>3</v>
      </c>
      <c r="Q515" s="8" t="s">
        <v>21</v>
      </c>
      <c r="R515" s="81">
        <v>6.9685077</v>
      </c>
      <c r="S515" s="8">
        <v>177</v>
      </c>
      <c r="T515" s="8"/>
      <c r="U515" s="8"/>
      <c r="V515" s="8" t="s">
        <v>169</v>
      </c>
    </row>
    <row r="516" spans="1:22" ht="33" customHeight="1" thickBot="1" x14ac:dyDescent="0.4">
      <c r="A516" s="110"/>
      <c r="B516" s="111"/>
      <c r="C516" s="48" t="s">
        <v>112</v>
      </c>
      <c r="D516" s="48" t="s">
        <v>167</v>
      </c>
      <c r="E516" s="4">
        <v>45737.607453703706</v>
      </c>
      <c r="F516" s="5" t="s">
        <v>170</v>
      </c>
      <c r="G516" s="9" t="s">
        <v>20</v>
      </c>
      <c r="H516" s="17">
        <v>-2.222</v>
      </c>
      <c r="I516" s="83">
        <v>28</v>
      </c>
      <c r="J516" s="9"/>
      <c r="K516" s="9">
        <v>0</v>
      </c>
      <c r="L516" s="9">
        <v>0</v>
      </c>
      <c r="M516" s="17">
        <v>44.44</v>
      </c>
      <c r="N516" s="83">
        <v>112</v>
      </c>
      <c r="O516" s="17"/>
      <c r="P516" s="17">
        <v>3</v>
      </c>
      <c r="Q516" s="9" t="s">
        <v>21</v>
      </c>
      <c r="R516" s="83">
        <v>11.811029999999999</v>
      </c>
      <c r="S516" s="9">
        <v>300</v>
      </c>
      <c r="T516" s="9"/>
      <c r="U516" s="9"/>
      <c r="V516" s="9" t="s">
        <v>171</v>
      </c>
    </row>
    <row r="517" spans="1:22" ht="33" customHeight="1" thickBot="1" x14ac:dyDescent="0.4">
      <c r="A517" s="110"/>
      <c r="B517" s="111"/>
      <c r="C517" s="48"/>
      <c r="D517" s="48"/>
      <c r="E517" s="4"/>
      <c r="F517" s="5"/>
      <c r="G517" s="9"/>
      <c r="H517" s="17"/>
      <c r="I517" s="83"/>
      <c r="J517" s="9"/>
      <c r="K517" s="9"/>
      <c r="L517" s="40">
        <f>AVERAGE(L515:L516)</f>
        <v>0</v>
      </c>
      <c r="M517" s="17"/>
      <c r="N517" s="83"/>
      <c r="O517" s="17"/>
      <c r="P517" s="41">
        <f>AVERAGE(P515:P516)</f>
        <v>3</v>
      </c>
      <c r="Q517" s="9"/>
      <c r="R517" s="83"/>
      <c r="S517" s="9"/>
      <c r="T517" s="9"/>
      <c r="U517" s="40"/>
      <c r="V517" s="9"/>
    </row>
    <row r="518" spans="1:22" ht="33" customHeight="1" thickBot="1" x14ac:dyDescent="0.4">
      <c r="A518" s="110"/>
      <c r="B518" s="111" t="s">
        <v>869</v>
      </c>
      <c r="C518" s="48" t="s">
        <v>112</v>
      </c>
      <c r="D518" s="48" t="s">
        <v>164</v>
      </c>
      <c r="E518" s="1">
        <v>45737.609675925924</v>
      </c>
      <c r="F518" s="2" t="s">
        <v>165</v>
      </c>
      <c r="G518" s="8" t="s">
        <v>20</v>
      </c>
      <c r="H518" s="16">
        <v>5.5549999999999997</v>
      </c>
      <c r="I518" s="81">
        <v>42</v>
      </c>
      <c r="J518" s="8"/>
      <c r="K518" s="8">
        <v>0</v>
      </c>
      <c r="L518" s="8">
        <v>0</v>
      </c>
      <c r="M518" s="16">
        <v>38.884999999999998</v>
      </c>
      <c r="N518" s="81">
        <v>102</v>
      </c>
      <c r="O518" s="16"/>
      <c r="P518" s="16">
        <v>1</v>
      </c>
      <c r="Q518" s="8" t="s">
        <v>21</v>
      </c>
      <c r="R518" s="81">
        <v>14.173235999999999</v>
      </c>
      <c r="S518" s="8">
        <v>360</v>
      </c>
      <c r="T518" s="8"/>
      <c r="U518" s="8"/>
      <c r="V518" s="8" t="s">
        <v>166</v>
      </c>
    </row>
    <row r="519" spans="1:22" ht="33" customHeight="1" thickBot="1" x14ac:dyDescent="0.4">
      <c r="A519" s="110"/>
      <c r="B519" s="111"/>
      <c r="C519" s="48" t="s">
        <v>112</v>
      </c>
      <c r="D519" s="48" t="s">
        <v>164</v>
      </c>
      <c r="E519" s="71">
        <v>45856</v>
      </c>
      <c r="F519" s="72" t="s">
        <v>186</v>
      </c>
      <c r="G519" s="8" t="s">
        <v>20</v>
      </c>
      <c r="H519" s="16"/>
      <c r="I519" s="81">
        <v>32</v>
      </c>
      <c r="J519" s="8"/>
      <c r="K519" s="8">
        <v>0</v>
      </c>
      <c r="L519" s="8">
        <v>0</v>
      </c>
      <c r="M519" s="16">
        <f>(N519-32)/1.8</f>
        <v>43.333333333333336</v>
      </c>
      <c r="N519" s="81">
        <v>110</v>
      </c>
      <c r="O519" s="16"/>
      <c r="P519" s="16">
        <v>2</v>
      </c>
      <c r="Q519" s="8" t="s">
        <v>21</v>
      </c>
      <c r="R519" s="81">
        <f>S519/25.4</f>
        <v>23.622047244094489</v>
      </c>
      <c r="S519" s="8">
        <v>600</v>
      </c>
      <c r="T519" s="8"/>
      <c r="U519" s="8"/>
      <c r="V519" s="8"/>
    </row>
    <row r="520" spans="1:22" ht="33" customHeight="1" thickBot="1" x14ac:dyDescent="0.4">
      <c r="A520" s="110"/>
      <c r="B520" s="111"/>
      <c r="C520" s="48"/>
      <c r="D520" s="48"/>
      <c r="E520" s="1"/>
      <c r="F520" s="2"/>
      <c r="G520" s="8"/>
      <c r="H520" s="16"/>
      <c r="I520" s="81"/>
      <c r="J520" s="8"/>
      <c r="K520" s="8"/>
      <c r="L520" s="40">
        <f>AVERAGE(L518:L519)</f>
        <v>0</v>
      </c>
      <c r="M520" s="16"/>
      <c r="N520" s="81"/>
      <c r="O520" s="16"/>
      <c r="P520" s="41">
        <f>AVERAGE(P518:P519)</f>
        <v>1.5</v>
      </c>
      <c r="Q520" s="8"/>
      <c r="R520" s="81"/>
      <c r="S520" s="8"/>
      <c r="T520" s="8"/>
      <c r="U520" s="40"/>
      <c r="V520" s="8"/>
    </row>
    <row r="521" spans="1:22" ht="33" customHeight="1" thickBot="1" x14ac:dyDescent="0.4">
      <c r="A521" s="117" t="s">
        <v>762</v>
      </c>
      <c r="B521" s="118" t="s">
        <v>31</v>
      </c>
      <c r="C521" s="47" t="s">
        <v>111</v>
      </c>
      <c r="D521" s="47" t="s">
        <v>31</v>
      </c>
      <c r="E521" s="20">
        <v>45844.598900462966</v>
      </c>
      <c r="F521" s="21" t="s">
        <v>3</v>
      </c>
      <c r="G521" s="22" t="s">
        <v>20</v>
      </c>
      <c r="H521" s="23">
        <v>-3.8885000000000001</v>
      </c>
      <c r="I521" s="80">
        <v>25</v>
      </c>
      <c r="J521" s="24"/>
      <c r="K521" s="24">
        <v>1</v>
      </c>
      <c r="L521" s="24">
        <v>1</v>
      </c>
      <c r="M521" s="25">
        <v>40.551499999999997</v>
      </c>
      <c r="N521" s="80">
        <v>105</v>
      </c>
      <c r="O521" s="25"/>
      <c r="P521" s="25">
        <v>1</v>
      </c>
      <c r="Q521" s="22" t="s">
        <v>21</v>
      </c>
      <c r="R521" s="80">
        <v>11.7716599</v>
      </c>
      <c r="S521" s="24">
        <v>299</v>
      </c>
      <c r="T521" s="24"/>
      <c r="U521" s="24"/>
      <c r="V521" s="24"/>
    </row>
    <row r="522" spans="1:22" ht="33" customHeight="1" thickBot="1" x14ac:dyDescent="0.4">
      <c r="A522" s="117"/>
      <c r="B522" s="118"/>
      <c r="C522" s="47" t="s">
        <v>111</v>
      </c>
      <c r="D522" s="47" t="s">
        <v>31</v>
      </c>
      <c r="E522" s="20">
        <v>45844.599849537037</v>
      </c>
      <c r="F522" s="21" t="s">
        <v>2</v>
      </c>
      <c r="G522" s="22" t="s">
        <v>20</v>
      </c>
      <c r="H522" s="23">
        <v>-6.6660000000000004</v>
      </c>
      <c r="I522" s="80">
        <v>20</v>
      </c>
      <c r="J522" s="24"/>
      <c r="K522" s="24">
        <v>2</v>
      </c>
      <c r="L522" s="24">
        <v>2</v>
      </c>
      <c r="M522" s="25">
        <v>42.217999999999996</v>
      </c>
      <c r="N522" s="80">
        <v>108</v>
      </c>
      <c r="O522" s="25"/>
      <c r="P522" s="25">
        <v>2</v>
      </c>
      <c r="Q522" s="22" t="s">
        <v>21</v>
      </c>
      <c r="R522" s="80">
        <v>32.913403599999995</v>
      </c>
      <c r="S522" s="24">
        <v>836</v>
      </c>
      <c r="T522" s="24"/>
      <c r="U522" s="24"/>
      <c r="V522" s="24"/>
    </row>
    <row r="523" spans="1:22" ht="33" customHeight="1" thickBot="1" x14ac:dyDescent="0.4">
      <c r="A523" s="117"/>
      <c r="B523" s="118"/>
      <c r="C523" s="47" t="s">
        <v>111</v>
      </c>
      <c r="D523" s="47" t="s">
        <v>31</v>
      </c>
      <c r="E523" s="20">
        <v>45844.599340277775</v>
      </c>
      <c r="F523" s="21" t="s">
        <v>15</v>
      </c>
      <c r="G523" s="22" t="s">
        <v>20</v>
      </c>
      <c r="H523" s="23">
        <v>0</v>
      </c>
      <c r="I523" s="80">
        <v>32</v>
      </c>
      <c r="J523" s="24"/>
      <c r="K523" s="24">
        <v>0</v>
      </c>
      <c r="L523" s="24">
        <v>0</v>
      </c>
      <c r="M523" s="25">
        <v>36.662999999999997</v>
      </c>
      <c r="N523" s="80">
        <v>98</v>
      </c>
      <c r="O523" s="25"/>
      <c r="P523" s="25">
        <v>0</v>
      </c>
      <c r="Q523" s="22" t="s">
        <v>21</v>
      </c>
      <c r="R523" s="80">
        <v>47.7559313</v>
      </c>
      <c r="S523" s="24">
        <v>1213</v>
      </c>
      <c r="T523" s="24"/>
      <c r="U523" s="24"/>
      <c r="V523" s="24"/>
    </row>
    <row r="524" spans="1:22" ht="33" customHeight="1" thickBot="1" x14ac:dyDescent="0.4">
      <c r="A524" s="117"/>
      <c r="B524" s="118"/>
      <c r="C524" s="47"/>
      <c r="D524" s="47"/>
      <c r="E524" s="20"/>
      <c r="F524" s="21"/>
      <c r="G524" s="22"/>
      <c r="H524" s="23"/>
      <c r="I524" s="80"/>
      <c r="J524" s="24"/>
      <c r="K524" s="24"/>
      <c r="L524" s="40">
        <f>AVERAGE(L521:L523)</f>
        <v>1</v>
      </c>
      <c r="M524" s="25"/>
      <c r="N524" s="80"/>
      <c r="O524" s="25"/>
      <c r="P524" s="41">
        <f>AVERAGE(P521:P523)</f>
        <v>1</v>
      </c>
      <c r="Q524" s="22"/>
      <c r="R524" s="80"/>
      <c r="S524" s="24"/>
      <c r="T524" s="24"/>
      <c r="U524" s="40"/>
      <c r="V524" s="24"/>
    </row>
    <row r="525" spans="1:22" ht="33" customHeight="1" thickBot="1" x14ac:dyDescent="0.4">
      <c r="A525" s="110"/>
      <c r="B525" s="111" t="s">
        <v>870</v>
      </c>
      <c r="C525" s="48" t="s">
        <v>112</v>
      </c>
      <c r="D525" s="48" t="s">
        <v>160</v>
      </c>
      <c r="E525" s="4">
        <v>45737.664513888885</v>
      </c>
      <c r="F525" s="5" t="s">
        <v>11</v>
      </c>
      <c r="G525" s="9" t="s">
        <v>20</v>
      </c>
      <c r="H525" s="17">
        <v>1.6665000000000001</v>
      </c>
      <c r="I525" s="83">
        <v>35</v>
      </c>
      <c r="J525" s="9"/>
      <c r="K525" s="9">
        <v>0</v>
      </c>
      <c r="L525" s="9">
        <v>0</v>
      </c>
      <c r="M525" s="17">
        <v>44.44</v>
      </c>
      <c r="N525" s="83">
        <v>112</v>
      </c>
      <c r="O525" s="17"/>
      <c r="P525" s="17">
        <v>2</v>
      </c>
      <c r="Q525" s="9" t="s">
        <v>21</v>
      </c>
      <c r="R525" s="83">
        <v>24.409461999999998</v>
      </c>
      <c r="S525" s="9">
        <v>620</v>
      </c>
      <c r="T525" s="9"/>
      <c r="U525" s="9"/>
      <c r="V525" s="9" t="s">
        <v>163</v>
      </c>
    </row>
    <row r="526" spans="1:22" ht="33" customHeight="1" thickBot="1" x14ac:dyDescent="0.4">
      <c r="A526" s="110"/>
      <c r="B526" s="111"/>
      <c r="C526" s="48" t="s">
        <v>112</v>
      </c>
      <c r="D526" s="48" t="s">
        <v>160</v>
      </c>
      <c r="E526" s="1">
        <v>45737.663993055554</v>
      </c>
      <c r="F526" s="2" t="s">
        <v>161</v>
      </c>
      <c r="G526" s="8" t="s">
        <v>20</v>
      </c>
      <c r="H526" s="16">
        <v>-1.111</v>
      </c>
      <c r="I526" s="81">
        <v>30</v>
      </c>
      <c r="J526" s="8"/>
      <c r="K526" s="8">
        <v>0</v>
      </c>
      <c r="L526" s="8">
        <v>0</v>
      </c>
      <c r="M526" s="16">
        <v>40.551499999999997</v>
      </c>
      <c r="N526" s="81">
        <v>105</v>
      </c>
      <c r="O526" s="16"/>
      <c r="P526" s="16">
        <v>1</v>
      </c>
      <c r="Q526" s="8" t="s">
        <v>21</v>
      </c>
      <c r="R526" s="81">
        <v>31.968521199999998</v>
      </c>
      <c r="S526" s="8">
        <v>812</v>
      </c>
      <c r="T526" s="8"/>
      <c r="U526" s="8"/>
      <c r="V526" s="8" t="s">
        <v>162</v>
      </c>
    </row>
    <row r="527" spans="1:22" ht="33" customHeight="1" thickBot="1" x14ac:dyDescent="0.4">
      <c r="A527" s="110"/>
      <c r="B527" s="111"/>
      <c r="C527" s="48"/>
      <c r="D527" s="48"/>
      <c r="E527" s="1"/>
      <c r="F527" s="2"/>
      <c r="G527" s="8"/>
      <c r="H527" s="16"/>
      <c r="I527" s="81"/>
      <c r="J527" s="8"/>
      <c r="K527" s="8"/>
      <c r="L527" s="40">
        <f>AVERAGE(L525:L526)</f>
        <v>0</v>
      </c>
      <c r="M527" s="16"/>
      <c r="N527" s="81"/>
      <c r="O527" s="16"/>
      <c r="P527" s="41">
        <f>AVERAGE(P525:P526)</f>
        <v>1.5</v>
      </c>
      <c r="Q527" s="8"/>
      <c r="R527" s="81"/>
      <c r="S527" s="8"/>
      <c r="T527" s="8"/>
      <c r="U527" s="40"/>
      <c r="V527" s="8"/>
    </row>
    <row r="528" spans="1:22" ht="33" customHeight="1" thickBot="1" x14ac:dyDescent="0.4">
      <c r="A528" s="117" t="s">
        <v>762</v>
      </c>
      <c r="B528" s="118" t="s">
        <v>898</v>
      </c>
      <c r="C528" s="49" t="s">
        <v>111</v>
      </c>
      <c r="D528" s="49" t="s">
        <v>30</v>
      </c>
      <c r="E528" s="27">
        <v>45844.605636574073</v>
      </c>
      <c r="F528" s="26" t="s">
        <v>3</v>
      </c>
      <c r="G528" s="29"/>
      <c r="H528" s="30">
        <v>-3.8885000000000001</v>
      </c>
      <c r="I528" s="82">
        <v>25</v>
      </c>
      <c r="J528" s="28"/>
      <c r="K528" s="28">
        <v>1</v>
      </c>
      <c r="L528" s="28">
        <v>1</v>
      </c>
      <c r="M528" s="31">
        <v>40.551499999999997</v>
      </c>
      <c r="N528" s="82">
        <v>105</v>
      </c>
      <c r="O528" s="31"/>
      <c r="P528" s="31">
        <v>1</v>
      </c>
      <c r="Q528" s="29" t="s">
        <v>21</v>
      </c>
      <c r="R528" s="82">
        <v>11.7716599</v>
      </c>
      <c r="S528" s="28">
        <v>299</v>
      </c>
      <c r="T528" s="28"/>
      <c r="U528" s="28"/>
      <c r="V528" s="28"/>
    </row>
    <row r="529" spans="1:22" ht="33" customHeight="1" thickBot="1" x14ac:dyDescent="0.4">
      <c r="A529" s="117"/>
      <c r="B529" s="118"/>
      <c r="C529" s="49" t="s">
        <v>111</v>
      </c>
      <c r="D529" s="49" t="s">
        <v>30</v>
      </c>
      <c r="E529" s="27">
        <v>45844.605254629627</v>
      </c>
      <c r="F529" s="26" t="s">
        <v>6</v>
      </c>
      <c r="G529" s="29"/>
      <c r="H529" s="30">
        <v>-3.8885000000000001</v>
      </c>
      <c r="I529" s="82">
        <v>25</v>
      </c>
      <c r="J529" s="28"/>
      <c r="K529" s="28">
        <v>1</v>
      </c>
      <c r="L529" s="28">
        <v>1</v>
      </c>
      <c r="M529" s="31">
        <v>40.551499999999997</v>
      </c>
      <c r="N529" s="82">
        <v>105</v>
      </c>
      <c r="O529" s="31"/>
      <c r="P529" s="31">
        <v>1</v>
      </c>
      <c r="Q529" s="29" t="s">
        <v>21</v>
      </c>
      <c r="R529" s="82">
        <v>29.6850554</v>
      </c>
      <c r="S529" s="28">
        <v>754</v>
      </c>
      <c r="T529" s="28"/>
      <c r="U529" s="28"/>
      <c r="V529" s="28"/>
    </row>
    <row r="530" spans="1:22" ht="33" customHeight="1" thickBot="1" x14ac:dyDescent="0.4">
      <c r="A530" s="117"/>
      <c r="B530" s="118"/>
      <c r="C530" s="49" t="s">
        <v>111</v>
      </c>
      <c r="D530" s="49" t="s">
        <v>30</v>
      </c>
      <c r="E530" s="27">
        <v>45844.604803240742</v>
      </c>
      <c r="F530" s="26" t="s">
        <v>12</v>
      </c>
      <c r="G530" s="29"/>
      <c r="H530" s="30">
        <v>0</v>
      </c>
      <c r="I530" s="82">
        <v>32</v>
      </c>
      <c r="J530" s="28"/>
      <c r="K530" s="28">
        <v>0</v>
      </c>
      <c r="L530" s="28">
        <v>0</v>
      </c>
      <c r="M530" s="31">
        <v>38.884999999999998</v>
      </c>
      <c r="N530" s="82">
        <v>102</v>
      </c>
      <c r="O530" s="31"/>
      <c r="P530" s="31">
        <v>1</v>
      </c>
      <c r="Q530" s="29" t="s">
        <v>21</v>
      </c>
      <c r="R530" s="82">
        <v>40.787423599999997</v>
      </c>
      <c r="S530" s="28">
        <v>1036</v>
      </c>
      <c r="T530" s="28"/>
      <c r="U530" s="28"/>
      <c r="V530" s="28"/>
    </row>
    <row r="531" spans="1:22" ht="33" customHeight="1" thickBot="1" x14ac:dyDescent="0.4">
      <c r="A531" s="117"/>
      <c r="B531" s="118"/>
      <c r="C531" s="49"/>
      <c r="D531" s="49"/>
      <c r="E531" s="27"/>
      <c r="F531" s="26"/>
      <c r="G531" s="29"/>
      <c r="H531" s="30"/>
      <c r="I531" s="82"/>
      <c r="J531" s="28"/>
      <c r="K531" s="28"/>
      <c r="L531" s="40">
        <f>AVERAGE(L528:L530)</f>
        <v>0.66666666666666663</v>
      </c>
      <c r="M531" s="31"/>
      <c r="N531" s="82"/>
      <c r="O531" s="31"/>
      <c r="P531" s="41">
        <f>AVERAGE(P528:P530)</f>
        <v>1</v>
      </c>
      <c r="Q531" s="29"/>
      <c r="R531" s="82"/>
      <c r="S531" s="28"/>
      <c r="T531" s="28"/>
      <c r="U531" s="40"/>
      <c r="V531" s="28"/>
    </row>
    <row r="532" spans="1:22" ht="33" customHeight="1" thickBot="1" x14ac:dyDescent="0.4">
      <c r="A532" s="110"/>
      <c r="B532" s="111" t="s">
        <v>871</v>
      </c>
      <c r="C532" s="48" t="s">
        <v>112</v>
      </c>
      <c r="D532" s="48" t="s">
        <v>157</v>
      </c>
      <c r="E532" s="1">
        <v>45737.665821759256</v>
      </c>
      <c r="F532" s="2" t="s">
        <v>61</v>
      </c>
      <c r="G532" s="8" t="s">
        <v>20</v>
      </c>
      <c r="H532" s="16">
        <v>-8.3324999999999996</v>
      </c>
      <c r="I532" s="81">
        <v>17</v>
      </c>
      <c r="J532" s="8"/>
      <c r="K532" s="8">
        <v>3</v>
      </c>
      <c r="L532" s="8">
        <v>3</v>
      </c>
      <c r="M532" s="16">
        <v>47.217500000000001</v>
      </c>
      <c r="N532" s="81">
        <v>117</v>
      </c>
      <c r="O532" s="16"/>
      <c r="P532" s="16">
        <v>3</v>
      </c>
      <c r="Q532" s="8" t="s">
        <v>21</v>
      </c>
      <c r="R532" s="81">
        <v>11.299218699999999</v>
      </c>
      <c r="S532" s="8">
        <v>287</v>
      </c>
      <c r="T532" s="8"/>
      <c r="U532" s="8"/>
      <c r="V532" s="8" t="s">
        <v>158</v>
      </c>
    </row>
    <row r="533" spans="1:22" ht="33" customHeight="1" thickBot="1" x14ac:dyDescent="0.4">
      <c r="A533" s="110"/>
      <c r="B533" s="111"/>
      <c r="C533" s="48" t="s">
        <v>112</v>
      </c>
      <c r="D533" s="48" t="s">
        <v>157</v>
      </c>
      <c r="E533" s="4">
        <v>45777.657094907408</v>
      </c>
      <c r="F533" s="5" t="s">
        <v>61</v>
      </c>
      <c r="G533" s="9" t="s">
        <v>20</v>
      </c>
      <c r="H533" s="17">
        <v>-9.4435000000000002</v>
      </c>
      <c r="I533" s="83">
        <v>15</v>
      </c>
      <c r="J533" s="9"/>
      <c r="K533" s="9">
        <v>3</v>
      </c>
      <c r="L533" s="9">
        <v>3</v>
      </c>
      <c r="M533" s="17">
        <v>46.106499999999997</v>
      </c>
      <c r="N533" s="83">
        <v>115</v>
      </c>
      <c r="O533" s="17"/>
      <c r="P533" s="17">
        <v>3</v>
      </c>
      <c r="Q533" s="9" t="s">
        <v>27</v>
      </c>
      <c r="R533" s="83">
        <v>11.299218699999999</v>
      </c>
      <c r="S533" s="9">
        <v>287</v>
      </c>
      <c r="T533" s="9"/>
      <c r="U533" s="9"/>
      <c r="V533" s="9" t="s">
        <v>159</v>
      </c>
    </row>
    <row r="534" spans="1:22" ht="33" customHeight="1" thickBot="1" x14ac:dyDescent="0.4">
      <c r="A534" s="110"/>
      <c r="B534" s="111"/>
      <c r="C534" s="48"/>
      <c r="D534" s="48"/>
      <c r="E534" s="4"/>
      <c r="F534" s="5"/>
      <c r="G534" s="9"/>
      <c r="H534" s="17"/>
      <c r="I534" s="83"/>
      <c r="J534" s="9"/>
      <c r="K534" s="9"/>
      <c r="L534" s="40">
        <f>AVERAGE(L532:L533)</f>
        <v>3</v>
      </c>
      <c r="M534" s="17"/>
      <c r="N534" s="83"/>
      <c r="O534" s="17"/>
      <c r="P534" s="41">
        <f>AVERAGE(P532:P533)</f>
        <v>3</v>
      </c>
      <c r="Q534" s="9"/>
      <c r="R534" s="83"/>
      <c r="S534" s="9"/>
      <c r="T534" s="9"/>
      <c r="U534" s="40"/>
      <c r="V534" s="9"/>
    </row>
    <row r="535" spans="1:22" ht="33" customHeight="1" thickBot="1" x14ac:dyDescent="0.4">
      <c r="A535" s="110"/>
      <c r="B535" s="111" t="s">
        <v>872</v>
      </c>
      <c r="C535" s="47" t="s">
        <v>112</v>
      </c>
      <c r="D535" s="47" t="s">
        <v>155</v>
      </c>
      <c r="E535" s="20">
        <v>45842.690034722225</v>
      </c>
      <c r="F535" s="21" t="s">
        <v>11</v>
      </c>
      <c r="G535" s="22"/>
      <c r="H535" s="23">
        <v>0</v>
      </c>
      <c r="I535" s="80">
        <v>32</v>
      </c>
      <c r="J535" s="24"/>
      <c r="K535" s="24">
        <v>0</v>
      </c>
      <c r="L535" s="24">
        <v>0</v>
      </c>
      <c r="M535" s="25">
        <v>42.217999999999996</v>
      </c>
      <c r="N535" s="80">
        <v>108</v>
      </c>
      <c r="O535" s="25"/>
      <c r="P535" s="25">
        <v>2</v>
      </c>
      <c r="Q535" s="22" t="s">
        <v>21</v>
      </c>
      <c r="R535" s="80">
        <v>24.409461999999998</v>
      </c>
      <c r="S535" s="24">
        <v>620</v>
      </c>
      <c r="T535" s="24"/>
      <c r="U535" s="24"/>
      <c r="V535" s="24"/>
    </row>
    <row r="536" spans="1:22" ht="33" customHeight="1" thickBot="1" x14ac:dyDescent="0.4">
      <c r="A536" s="110"/>
      <c r="B536" s="111"/>
      <c r="C536" s="47" t="s">
        <v>112</v>
      </c>
      <c r="D536" s="47" t="s">
        <v>155</v>
      </c>
      <c r="E536" s="20">
        <v>45842.689675925925</v>
      </c>
      <c r="F536" s="21" t="s">
        <v>156</v>
      </c>
      <c r="G536" s="22"/>
      <c r="H536" s="23">
        <v>-6.6660000000000004</v>
      </c>
      <c r="I536" s="80">
        <v>20</v>
      </c>
      <c r="J536" s="24"/>
      <c r="K536" s="24">
        <v>2</v>
      </c>
      <c r="L536" s="24">
        <v>2</v>
      </c>
      <c r="M536" s="25">
        <v>39.4405</v>
      </c>
      <c r="N536" s="80">
        <v>103</v>
      </c>
      <c r="O536" s="25"/>
      <c r="P536" s="25">
        <v>1</v>
      </c>
      <c r="Q536" s="22" t="s">
        <v>21</v>
      </c>
      <c r="R536" s="80">
        <v>30.944898599999998</v>
      </c>
      <c r="S536" s="24">
        <v>786</v>
      </c>
      <c r="T536" s="24"/>
      <c r="U536" s="24"/>
      <c r="V536" s="24"/>
    </row>
    <row r="537" spans="1:22" ht="33" customHeight="1" thickBot="1" x14ac:dyDescent="0.4">
      <c r="A537" s="110"/>
      <c r="B537" s="111"/>
      <c r="C537" s="47" t="s">
        <v>112</v>
      </c>
      <c r="D537" s="47" t="s">
        <v>155</v>
      </c>
      <c r="E537" s="20">
        <v>45842.691550925927</v>
      </c>
      <c r="F537" s="21" t="s">
        <v>28</v>
      </c>
      <c r="G537" s="22"/>
      <c r="H537" s="23">
        <v>-2.222</v>
      </c>
      <c r="I537" s="80">
        <v>28</v>
      </c>
      <c r="J537" s="24"/>
      <c r="K537" s="24">
        <v>0</v>
      </c>
      <c r="L537" s="24">
        <v>0</v>
      </c>
      <c r="M537" s="25">
        <v>40.551499999999997</v>
      </c>
      <c r="N537" s="80">
        <v>105</v>
      </c>
      <c r="O537" s="25"/>
      <c r="P537" s="25">
        <v>1</v>
      </c>
      <c r="Q537" s="22" t="s">
        <v>21</v>
      </c>
      <c r="R537" s="80">
        <v>38.031516599999996</v>
      </c>
      <c r="S537" s="24">
        <v>966</v>
      </c>
      <c r="T537" s="24"/>
      <c r="U537" s="24"/>
      <c r="V537" s="24"/>
    </row>
    <row r="538" spans="1:22" ht="33" customHeight="1" thickBot="1" x14ac:dyDescent="0.4">
      <c r="A538" s="110"/>
      <c r="B538" s="111"/>
      <c r="C538" s="47" t="s">
        <v>112</v>
      </c>
      <c r="D538" s="47" t="s">
        <v>155</v>
      </c>
      <c r="E538" s="20">
        <v>45842.690949074073</v>
      </c>
      <c r="F538" s="21" t="s">
        <v>15</v>
      </c>
      <c r="G538" s="22"/>
      <c r="H538" s="23">
        <v>-1.111</v>
      </c>
      <c r="I538" s="80">
        <v>30</v>
      </c>
      <c r="J538" s="24"/>
      <c r="K538" s="24">
        <v>0</v>
      </c>
      <c r="L538" s="24">
        <v>0</v>
      </c>
      <c r="M538" s="25">
        <v>34.996499999999997</v>
      </c>
      <c r="N538" s="80">
        <v>95</v>
      </c>
      <c r="O538" s="25"/>
      <c r="P538" s="25">
        <v>0</v>
      </c>
      <c r="Q538" s="22" t="s">
        <v>21</v>
      </c>
      <c r="R538" s="80">
        <v>38.188997000000001</v>
      </c>
      <c r="S538" s="24">
        <v>970</v>
      </c>
      <c r="T538" s="24"/>
      <c r="U538" s="24"/>
      <c r="V538" s="24"/>
    </row>
    <row r="539" spans="1:22" ht="33" customHeight="1" thickBot="1" x14ac:dyDescent="0.4">
      <c r="A539" s="110"/>
      <c r="B539" s="111"/>
      <c r="C539" s="47"/>
      <c r="D539" s="47"/>
      <c r="E539" s="20"/>
      <c r="F539" s="21"/>
      <c r="G539" s="22"/>
      <c r="H539" s="23"/>
      <c r="I539" s="80"/>
      <c r="J539" s="24"/>
      <c r="K539" s="24"/>
      <c r="L539" s="40">
        <f>AVERAGE(L535:L538)</f>
        <v>0.5</v>
      </c>
      <c r="M539" s="25"/>
      <c r="N539" s="80"/>
      <c r="O539" s="25"/>
      <c r="P539" s="41">
        <f>AVERAGE(P535:P538)</f>
        <v>1</v>
      </c>
      <c r="Q539" s="22"/>
      <c r="R539" s="80"/>
      <c r="S539" s="24"/>
      <c r="T539" s="24"/>
      <c r="U539" s="40"/>
      <c r="V539" s="24"/>
    </row>
    <row r="540" spans="1:22" ht="33" customHeight="1" thickBot="1" x14ac:dyDescent="0.4">
      <c r="A540" s="97"/>
      <c r="B540" s="98" t="s">
        <v>771</v>
      </c>
      <c r="C540" s="48" t="s">
        <v>607</v>
      </c>
      <c r="D540" s="48" t="s">
        <v>642</v>
      </c>
      <c r="E540" s="1">
        <v>45789.659074074072</v>
      </c>
      <c r="F540" s="2" t="s">
        <v>643</v>
      </c>
      <c r="G540" s="10"/>
      <c r="H540" s="14">
        <v>0</v>
      </c>
      <c r="I540" s="81">
        <v>32</v>
      </c>
      <c r="J540" s="8"/>
      <c r="K540" s="8">
        <v>0</v>
      </c>
      <c r="L540" s="8">
        <v>0</v>
      </c>
      <c r="M540" s="16">
        <v>41.662500000000001</v>
      </c>
      <c r="N540" s="81">
        <v>107</v>
      </c>
      <c r="O540" s="16"/>
      <c r="P540" s="16">
        <v>2</v>
      </c>
      <c r="Q540" s="10" t="s">
        <v>21</v>
      </c>
      <c r="R540" s="81">
        <v>6.2598458999999993</v>
      </c>
      <c r="S540" s="8">
        <v>159</v>
      </c>
      <c r="T540" s="8"/>
      <c r="U540" s="8"/>
      <c r="V540" s="8"/>
    </row>
    <row r="541" spans="1:22" ht="33" customHeight="1" thickBot="1" x14ac:dyDescent="0.4">
      <c r="A541" s="97"/>
      <c r="B541" s="98"/>
      <c r="C541" s="48" t="s">
        <v>607</v>
      </c>
      <c r="D541" s="48" t="s">
        <v>642</v>
      </c>
      <c r="E541" s="4">
        <v>45789.661377314813</v>
      </c>
      <c r="F541" s="5" t="s">
        <v>644</v>
      </c>
      <c r="G541" s="9" t="s">
        <v>20</v>
      </c>
      <c r="H541" s="15">
        <v>-1.111</v>
      </c>
      <c r="I541" s="83">
        <v>30</v>
      </c>
      <c r="J541" s="9"/>
      <c r="K541" s="9">
        <v>0</v>
      </c>
      <c r="L541" s="9">
        <v>0</v>
      </c>
      <c r="M541" s="17">
        <v>38.884999999999998</v>
      </c>
      <c r="N541" s="83">
        <v>102</v>
      </c>
      <c r="O541" s="17"/>
      <c r="P541" s="17">
        <v>1</v>
      </c>
      <c r="Q541" s="11" t="s">
        <v>21</v>
      </c>
      <c r="R541" s="83">
        <v>12.4409516</v>
      </c>
      <c r="S541" s="9">
        <v>316</v>
      </c>
      <c r="T541" s="9"/>
      <c r="U541" s="9"/>
      <c r="V541" s="9"/>
    </row>
    <row r="542" spans="1:22" ht="33" customHeight="1" thickBot="1" x14ac:dyDescent="0.4">
      <c r="A542" s="97"/>
      <c r="B542" s="98"/>
      <c r="C542" s="48"/>
      <c r="D542" s="48"/>
      <c r="E542" s="4"/>
      <c r="F542" s="5"/>
      <c r="G542" s="9"/>
      <c r="H542" s="15"/>
      <c r="I542" s="83"/>
      <c r="J542" s="9"/>
      <c r="K542" s="9"/>
      <c r="L542" s="40">
        <f>AVERAGE(L540:L541)</f>
        <v>0</v>
      </c>
      <c r="M542" s="17"/>
      <c r="N542" s="83"/>
      <c r="O542" s="17"/>
      <c r="P542" s="41">
        <f>AVERAGE(P540:P541)</f>
        <v>1.5</v>
      </c>
      <c r="Q542" s="11"/>
      <c r="R542" s="83"/>
      <c r="S542" s="9"/>
      <c r="T542" s="9"/>
      <c r="U542" s="40"/>
      <c r="V542" s="9"/>
    </row>
    <row r="543" spans="1:22" ht="33" customHeight="1" thickBot="1" x14ac:dyDescent="0.4">
      <c r="A543" s="110"/>
      <c r="B543" s="111" t="s">
        <v>873</v>
      </c>
      <c r="C543" s="49" t="s">
        <v>112</v>
      </c>
      <c r="D543" s="49" t="s">
        <v>153</v>
      </c>
      <c r="E543" s="27">
        <v>45842.692673611113</v>
      </c>
      <c r="F543" s="26" t="s">
        <v>63</v>
      </c>
      <c r="G543" s="29"/>
      <c r="H543" s="30">
        <v>-1.111</v>
      </c>
      <c r="I543" s="82">
        <v>30</v>
      </c>
      <c r="J543" s="28"/>
      <c r="K543" s="28">
        <v>0</v>
      </c>
      <c r="L543" s="28">
        <v>0</v>
      </c>
      <c r="M543" s="31">
        <v>47.772999999999996</v>
      </c>
      <c r="N543" s="82">
        <v>118</v>
      </c>
      <c r="O543" s="31"/>
      <c r="P543" s="31">
        <v>3</v>
      </c>
      <c r="Q543" s="29" t="s">
        <v>21</v>
      </c>
      <c r="R543" s="82">
        <v>3.3464584999999998</v>
      </c>
      <c r="S543" s="28">
        <v>85</v>
      </c>
      <c r="T543" s="28"/>
      <c r="U543" s="28"/>
      <c r="V543" s="28"/>
    </row>
    <row r="544" spans="1:22" ht="33" customHeight="1" thickBot="1" x14ac:dyDescent="0.4">
      <c r="A544" s="110"/>
      <c r="B544" s="111"/>
      <c r="C544" s="49" t="s">
        <v>112</v>
      </c>
      <c r="D544" s="49" t="s">
        <v>153</v>
      </c>
      <c r="E544" s="27">
        <v>45842.692141203705</v>
      </c>
      <c r="F544" s="26" t="s">
        <v>154</v>
      </c>
      <c r="G544" s="29"/>
      <c r="H544" s="30">
        <v>-1.111</v>
      </c>
      <c r="I544" s="82">
        <v>30</v>
      </c>
      <c r="J544" s="28"/>
      <c r="K544" s="28">
        <v>0</v>
      </c>
      <c r="L544" s="28">
        <v>0</v>
      </c>
      <c r="M544" s="31">
        <v>42.217999999999996</v>
      </c>
      <c r="N544" s="82">
        <v>108</v>
      </c>
      <c r="O544" s="31"/>
      <c r="P544" s="31">
        <v>2</v>
      </c>
      <c r="Q544" s="29" t="s">
        <v>21</v>
      </c>
      <c r="R544" s="82">
        <v>10.000005399999999</v>
      </c>
      <c r="S544" s="28">
        <v>254</v>
      </c>
      <c r="T544" s="28"/>
      <c r="U544" s="28"/>
      <c r="V544" s="28"/>
    </row>
    <row r="545" spans="1:22" ht="33" customHeight="1" thickBot="1" x14ac:dyDescent="0.4">
      <c r="A545" s="110"/>
      <c r="B545" s="111"/>
      <c r="C545" s="49" t="s">
        <v>112</v>
      </c>
      <c r="D545" s="49" t="s">
        <v>153</v>
      </c>
      <c r="E545" s="27">
        <v>45842.692928240744</v>
      </c>
      <c r="F545" s="26" t="s">
        <v>61</v>
      </c>
      <c r="G545" s="29"/>
      <c r="H545" s="30">
        <v>-6.6660000000000004</v>
      </c>
      <c r="I545" s="82">
        <v>20</v>
      </c>
      <c r="J545" s="28"/>
      <c r="K545" s="28">
        <v>2</v>
      </c>
      <c r="L545" s="28">
        <v>2</v>
      </c>
      <c r="M545" s="31">
        <v>44.44</v>
      </c>
      <c r="N545" s="82">
        <v>112</v>
      </c>
      <c r="O545" s="31"/>
      <c r="P545" s="31">
        <v>2</v>
      </c>
      <c r="Q545" s="29" t="s">
        <v>21</v>
      </c>
      <c r="R545" s="82">
        <v>11.299218699999999</v>
      </c>
      <c r="S545" s="28">
        <v>287</v>
      </c>
      <c r="T545" s="28"/>
      <c r="U545" s="28"/>
      <c r="V545" s="28"/>
    </row>
    <row r="546" spans="1:22" ht="33" customHeight="1" thickBot="1" x14ac:dyDescent="0.4">
      <c r="A546" s="110"/>
      <c r="B546" s="111"/>
      <c r="C546" s="49"/>
      <c r="D546" s="49"/>
      <c r="E546" s="27"/>
      <c r="F546" s="26"/>
      <c r="G546" s="29"/>
      <c r="H546" s="30"/>
      <c r="I546" s="82"/>
      <c r="J546" s="28"/>
      <c r="K546" s="28"/>
      <c r="L546" s="40">
        <f>AVERAGE(L543:L545)</f>
        <v>0.66666666666666663</v>
      </c>
      <c r="M546" s="31"/>
      <c r="N546" s="82"/>
      <c r="O546" s="31"/>
      <c r="P546" s="41">
        <f>AVERAGE(P543:P545)</f>
        <v>2.3333333333333335</v>
      </c>
      <c r="Q546" s="29"/>
      <c r="R546" s="82"/>
      <c r="S546" s="28"/>
      <c r="T546" s="28"/>
      <c r="U546" s="40"/>
      <c r="V546" s="28"/>
    </row>
    <row r="547" spans="1:22" ht="33" customHeight="1" thickBot="1" x14ac:dyDescent="0.4">
      <c r="A547" s="110"/>
      <c r="B547" s="111" t="s">
        <v>874</v>
      </c>
      <c r="C547" s="48" t="s">
        <v>112</v>
      </c>
      <c r="D547" s="48" t="s">
        <v>145</v>
      </c>
      <c r="E547" s="4">
        <v>45737.679143518515</v>
      </c>
      <c r="F547" s="5" t="s">
        <v>148</v>
      </c>
      <c r="G547" s="9" t="s">
        <v>20</v>
      </c>
      <c r="H547" s="17">
        <v>-2.222</v>
      </c>
      <c r="I547" s="83">
        <v>28</v>
      </c>
      <c r="J547" s="9"/>
      <c r="K547" s="9">
        <v>0</v>
      </c>
      <c r="L547" s="9">
        <v>0</v>
      </c>
      <c r="M547" s="17">
        <v>48.884</v>
      </c>
      <c r="N547" s="83">
        <v>120</v>
      </c>
      <c r="O547" s="17"/>
      <c r="P547" s="17">
        <v>3</v>
      </c>
      <c r="Q547" s="9" t="s">
        <v>21</v>
      </c>
      <c r="R547" s="83">
        <v>5.9842551999999998</v>
      </c>
      <c r="S547" s="9">
        <v>152</v>
      </c>
      <c r="T547" s="9"/>
      <c r="U547" s="9"/>
      <c r="V547" s="9" t="s">
        <v>149</v>
      </c>
    </row>
    <row r="548" spans="1:22" ht="33" customHeight="1" thickBot="1" x14ac:dyDescent="0.4">
      <c r="A548" s="110"/>
      <c r="B548" s="111"/>
      <c r="C548" s="48" t="s">
        <v>112</v>
      </c>
      <c r="D548" s="48" t="s">
        <v>145</v>
      </c>
      <c r="E548" s="1">
        <v>45737.68178240741</v>
      </c>
      <c r="F548" s="2" t="s">
        <v>150</v>
      </c>
      <c r="G548" s="8" t="s">
        <v>20</v>
      </c>
      <c r="H548" s="16">
        <v>-2.222</v>
      </c>
      <c r="I548" s="81">
        <v>28</v>
      </c>
      <c r="J548" s="8"/>
      <c r="K548" s="8">
        <v>0</v>
      </c>
      <c r="L548" s="8">
        <v>0</v>
      </c>
      <c r="M548" s="16">
        <v>44.44</v>
      </c>
      <c r="N548" s="81">
        <v>112</v>
      </c>
      <c r="O548" s="16"/>
      <c r="P548" s="16">
        <v>2</v>
      </c>
      <c r="Q548" s="8" t="s">
        <v>21</v>
      </c>
      <c r="R548" s="81">
        <v>10.000005399999999</v>
      </c>
      <c r="S548" s="8">
        <v>254</v>
      </c>
      <c r="T548" s="8"/>
      <c r="U548" s="8"/>
      <c r="V548" s="8" t="s">
        <v>151</v>
      </c>
    </row>
    <row r="549" spans="1:22" ht="33" customHeight="1" thickBot="1" x14ac:dyDescent="0.4">
      <c r="A549" s="110"/>
      <c r="B549" s="111"/>
      <c r="C549" s="48" t="s">
        <v>112</v>
      </c>
      <c r="D549" s="48" t="s">
        <v>145</v>
      </c>
      <c r="E549" s="4">
        <v>45777.657824074071</v>
      </c>
      <c r="F549" s="5" t="s">
        <v>61</v>
      </c>
      <c r="G549" s="9" t="s">
        <v>20</v>
      </c>
      <c r="H549" s="17">
        <v>-12.221</v>
      </c>
      <c r="I549" s="83">
        <v>10</v>
      </c>
      <c r="J549" s="9"/>
      <c r="K549" s="9">
        <v>3</v>
      </c>
      <c r="L549" s="9">
        <v>3</v>
      </c>
      <c r="M549" s="17">
        <v>46.106499999999997</v>
      </c>
      <c r="N549" s="83">
        <v>115</v>
      </c>
      <c r="O549" s="17"/>
      <c r="P549" s="17">
        <v>3</v>
      </c>
      <c r="Q549" s="9" t="s">
        <v>21</v>
      </c>
      <c r="R549" s="83">
        <v>11.299218699999999</v>
      </c>
      <c r="S549" s="9">
        <v>287</v>
      </c>
      <c r="T549" s="9"/>
      <c r="U549" s="9"/>
      <c r="V549" s="9" t="s">
        <v>152</v>
      </c>
    </row>
    <row r="550" spans="1:22" ht="33" customHeight="1" thickBot="1" x14ac:dyDescent="0.4">
      <c r="A550" s="110"/>
      <c r="B550" s="111"/>
      <c r="C550" s="48" t="s">
        <v>112</v>
      </c>
      <c r="D550" s="48" t="s">
        <v>145</v>
      </c>
      <c r="E550" s="1">
        <v>45737.678217592591</v>
      </c>
      <c r="F550" s="2" t="s">
        <v>146</v>
      </c>
      <c r="G550" s="8" t="s">
        <v>20</v>
      </c>
      <c r="H550" s="16">
        <v>-6.6660000000000004</v>
      </c>
      <c r="I550" s="81">
        <v>20</v>
      </c>
      <c r="J550" s="8"/>
      <c r="K550" s="8">
        <v>2</v>
      </c>
      <c r="L550" s="8">
        <v>2</v>
      </c>
      <c r="M550" s="16">
        <v>42.217999999999996</v>
      </c>
      <c r="N550" s="81">
        <v>108</v>
      </c>
      <c r="O550" s="16"/>
      <c r="P550" s="16">
        <v>2</v>
      </c>
      <c r="Q550" s="8" t="s">
        <v>21</v>
      </c>
      <c r="R550" s="81">
        <v>16.2992214</v>
      </c>
      <c r="S550" s="8">
        <v>414</v>
      </c>
      <c r="T550" s="8"/>
      <c r="U550" s="8"/>
      <c r="V550" s="8" t="s">
        <v>147</v>
      </c>
    </row>
    <row r="551" spans="1:22" ht="33" customHeight="1" thickBot="1" x14ac:dyDescent="0.4">
      <c r="A551" s="110"/>
      <c r="B551" s="111"/>
      <c r="C551" s="48"/>
      <c r="D551" s="48"/>
      <c r="E551" s="1"/>
      <c r="F551" s="2"/>
      <c r="G551" s="8"/>
      <c r="H551" s="16"/>
      <c r="I551" s="81"/>
      <c r="J551" s="8"/>
      <c r="K551" s="8"/>
      <c r="L551" s="40">
        <f>AVERAGE(L547:L550)</f>
        <v>1.25</v>
      </c>
      <c r="M551" s="16"/>
      <c r="N551" s="81"/>
      <c r="O551" s="16"/>
      <c r="P551" s="41">
        <f>AVERAGE(P547:P550)</f>
        <v>2.5</v>
      </c>
      <c r="Q551" s="8"/>
      <c r="R551" s="81"/>
      <c r="S551" s="8"/>
      <c r="T551" s="8"/>
      <c r="U551" s="40"/>
      <c r="V551" s="8"/>
    </row>
    <row r="552" spans="1:22" ht="33" customHeight="1" thickBot="1" x14ac:dyDescent="0.4">
      <c r="A552" s="110"/>
      <c r="B552" s="111" t="s">
        <v>875</v>
      </c>
      <c r="C552" s="47" t="s">
        <v>112</v>
      </c>
      <c r="D552" s="47" t="s">
        <v>141</v>
      </c>
      <c r="E552" s="20">
        <v>45777.658425925925</v>
      </c>
      <c r="F552" s="21" t="s">
        <v>61</v>
      </c>
      <c r="G552" s="24" t="s">
        <v>20</v>
      </c>
      <c r="H552" s="25">
        <v>-7.7770000000000001</v>
      </c>
      <c r="I552" s="80">
        <v>18</v>
      </c>
      <c r="J552" s="24"/>
      <c r="K552" s="24">
        <v>2</v>
      </c>
      <c r="L552" s="24">
        <v>2</v>
      </c>
      <c r="M552" s="25">
        <v>47.217500000000001</v>
      </c>
      <c r="N552" s="80">
        <v>117</v>
      </c>
      <c r="O552" s="25"/>
      <c r="P552" s="25">
        <v>3</v>
      </c>
      <c r="Q552" s="24" t="s">
        <v>84</v>
      </c>
      <c r="R552" s="80">
        <v>11.692919699999999</v>
      </c>
      <c r="S552" s="24">
        <v>297</v>
      </c>
      <c r="T552" s="24"/>
      <c r="U552" s="24"/>
      <c r="V552" s="24" t="s">
        <v>144</v>
      </c>
    </row>
    <row r="553" spans="1:22" ht="33" customHeight="1" thickBot="1" x14ac:dyDescent="0.4">
      <c r="A553" s="110"/>
      <c r="B553" s="111"/>
      <c r="C553" s="47" t="s">
        <v>112</v>
      </c>
      <c r="D553" s="47" t="s">
        <v>141</v>
      </c>
      <c r="E553" s="20">
        <v>45737.704143518517</v>
      </c>
      <c r="F553" s="21" t="s">
        <v>3</v>
      </c>
      <c r="G553" s="24" t="s">
        <v>20</v>
      </c>
      <c r="H553" s="25">
        <v>-5.5549999999999997</v>
      </c>
      <c r="I553" s="80">
        <v>22</v>
      </c>
      <c r="J553" s="24"/>
      <c r="K553" s="24">
        <v>1</v>
      </c>
      <c r="L553" s="24">
        <v>1</v>
      </c>
      <c r="M553" s="25">
        <v>40.551499999999997</v>
      </c>
      <c r="N553" s="80">
        <v>105</v>
      </c>
      <c r="O553" s="25"/>
      <c r="P553" s="25">
        <v>1</v>
      </c>
      <c r="Q553" s="24" t="s">
        <v>21</v>
      </c>
      <c r="R553" s="80">
        <v>17.716545</v>
      </c>
      <c r="S553" s="24">
        <v>450</v>
      </c>
      <c r="T553" s="24"/>
      <c r="U553" s="24"/>
      <c r="V553" s="24" t="s">
        <v>142</v>
      </c>
    </row>
    <row r="554" spans="1:22" ht="33" customHeight="1" thickBot="1" x14ac:dyDescent="0.4">
      <c r="A554" s="110"/>
      <c r="B554" s="111"/>
      <c r="C554" s="47" t="s">
        <v>112</v>
      </c>
      <c r="D554" s="47" t="s">
        <v>141</v>
      </c>
      <c r="E554" s="20">
        <v>45737.70521990741</v>
      </c>
      <c r="F554" s="21" t="s">
        <v>2</v>
      </c>
      <c r="G554" s="24" t="s">
        <v>20</v>
      </c>
      <c r="H554" s="25">
        <v>-6.6660000000000004</v>
      </c>
      <c r="I554" s="80">
        <v>20</v>
      </c>
      <c r="J554" s="24"/>
      <c r="K554" s="24">
        <v>2</v>
      </c>
      <c r="L554" s="24">
        <v>2</v>
      </c>
      <c r="M554" s="25">
        <v>42.217999999999996</v>
      </c>
      <c r="N554" s="80">
        <v>108</v>
      </c>
      <c r="O554" s="25"/>
      <c r="P554" s="25">
        <v>2</v>
      </c>
      <c r="Q554" s="24" t="s">
        <v>21</v>
      </c>
      <c r="R554" s="80">
        <v>20.393711799999998</v>
      </c>
      <c r="S554" s="24">
        <v>518</v>
      </c>
      <c r="T554" s="24"/>
      <c r="U554" s="24"/>
      <c r="V554" s="24" t="s">
        <v>143</v>
      </c>
    </row>
    <row r="555" spans="1:22" ht="33" customHeight="1" thickBot="1" x14ac:dyDescent="0.4">
      <c r="A555" s="110"/>
      <c r="B555" s="111"/>
      <c r="C555" s="47"/>
      <c r="D555" s="47"/>
      <c r="E555" s="20"/>
      <c r="F555" s="21"/>
      <c r="G555" s="24"/>
      <c r="H555" s="25"/>
      <c r="I555" s="80"/>
      <c r="J555" s="24"/>
      <c r="K555" s="24"/>
      <c r="L555" s="40">
        <f>AVERAGE(L552:L554)</f>
        <v>1.6666666666666667</v>
      </c>
      <c r="M555" s="25"/>
      <c r="N555" s="80"/>
      <c r="O555" s="25"/>
      <c r="P555" s="41">
        <f>AVERAGE(P552:P554)</f>
        <v>2</v>
      </c>
      <c r="Q555" s="24"/>
      <c r="R555" s="80"/>
      <c r="S555" s="24"/>
      <c r="T555" s="24"/>
      <c r="U555" s="40"/>
      <c r="V555" s="24"/>
    </row>
    <row r="556" spans="1:22" ht="33" customHeight="1" thickBot="1" x14ac:dyDescent="0.4">
      <c r="A556" s="97" t="s">
        <v>762</v>
      </c>
      <c r="B556" s="98" t="s">
        <v>772</v>
      </c>
      <c r="C556" s="48" t="s">
        <v>607</v>
      </c>
      <c r="D556" s="48" t="s">
        <v>639</v>
      </c>
      <c r="E556" s="1">
        <v>45777.67664351852</v>
      </c>
      <c r="F556" s="2" t="s">
        <v>78</v>
      </c>
      <c r="G556" s="10"/>
      <c r="H556" s="14">
        <v>-6.6660000000000004</v>
      </c>
      <c r="I556" s="81">
        <v>20</v>
      </c>
      <c r="J556" s="8"/>
      <c r="K556" s="8">
        <v>2</v>
      </c>
      <c r="L556" s="8">
        <v>2</v>
      </c>
      <c r="M556" s="16">
        <v>44.44</v>
      </c>
      <c r="N556" s="90">
        <v>112</v>
      </c>
      <c r="O556" s="14"/>
      <c r="P556" s="14">
        <v>2</v>
      </c>
      <c r="Q556" s="10" t="s">
        <v>27</v>
      </c>
      <c r="R556" s="90">
        <v>11.299218699999999</v>
      </c>
      <c r="S556" s="10">
        <v>287</v>
      </c>
      <c r="T556" s="10"/>
      <c r="U556" s="10"/>
      <c r="V556" s="8" t="s">
        <v>640</v>
      </c>
    </row>
    <row r="557" spans="1:22" ht="33" customHeight="1" thickBot="1" x14ac:dyDescent="0.4">
      <c r="A557" s="97"/>
      <c r="B557" s="98"/>
      <c r="C557" s="48" t="s">
        <v>607</v>
      </c>
      <c r="D557" s="48" t="s">
        <v>639</v>
      </c>
      <c r="E557" s="1">
        <v>45789.665127314816</v>
      </c>
      <c r="F557" s="2" t="s">
        <v>631</v>
      </c>
      <c r="G557" s="10"/>
      <c r="H557" s="14">
        <v>-2.222</v>
      </c>
      <c r="I557" s="81">
        <v>28</v>
      </c>
      <c r="J557" s="8"/>
      <c r="K557" s="8">
        <v>0</v>
      </c>
      <c r="L557" s="8">
        <v>0</v>
      </c>
      <c r="M557" s="16">
        <v>38.329500000000003</v>
      </c>
      <c r="N557" s="81">
        <v>101</v>
      </c>
      <c r="O557" s="16"/>
      <c r="P557" s="16">
        <v>1</v>
      </c>
      <c r="Q557" s="10"/>
      <c r="R557" s="81">
        <v>19.448829399999997</v>
      </c>
      <c r="S557" s="8">
        <v>494</v>
      </c>
      <c r="T557" s="8"/>
      <c r="U557" s="8"/>
      <c r="V557" s="8"/>
    </row>
    <row r="558" spans="1:22" ht="33" customHeight="1" thickBot="1" x14ac:dyDescent="0.4">
      <c r="A558" s="97"/>
      <c r="B558" s="98"/>
      <c r="C558" s="48" t="s">
        <v>607</v>
      </c>
      <c r="D558" s="48" t="s">
        <v>639</v>
      </c>
      <c r="E558" s="4">
        <v>45789.663877314815</v>
      </c>
      <c r="F558" s="5" t="s">
        <v>641</v>
      </c>
      <c r="G558" s="9" t="s">
        <v>20</v>
      </c>
      <c r="H558" s="15">
        <v>0</v>
      </c>
      <c r="I558" s="83">
        <v>32</v>
      </c>
      <c r="J558" s="9"/>
      <c r="K558" s="9">
        <v>0</v>
      </c>
      <c r="L558" s="9">
        <v>0</v>
      </c>
      <c r="M558" s="17">
        <v>33.33</v>
      </c>
      <c r="N558" s="83">
        <v>92</v>
      </c>
      <c r="O558" s="17"/>
      <c r="P558" s="17">
        <v>0</v>
      </c>
      <c r="Q558" s="11"/>
      <c r="R558" s="83">
        <v>26.023636099999997</v>
      </c>
      <c r="S558" s="9">
        <v>661</v>
      </c>
      <c r="T558" s="9"/>
      <c r="U558" s="9"/>
      <c r="V558" s="9"/>
    </row>
    <row r="559" spans="1:22" ht="33" customHeight="1" thickBot="1" x14ac:dyDescent="0.4">
      <c r="A559" s="97"/>
      <c r="B559" s="98"/>
      <c r="C559" s="48"/>
      <c r="D559" s="48"/>
      <c r="E559" s="4"/>
      <c r="F559" s="5"/>
      <c r="G559" s="9"/>
      <c r="H559" s="15"/>
      <c r="I559" s="83"/>
      <c r="J559" s="9"/>
      <c r="K559" s="9"/>
      <c r="L559" s="40">
        <f>AVERAGE(L556:L558)</f>
        <v>0.66666666666666663</v>
      </c>
      <c r="M559" s="17"/>
      <c r="N559" s="83"/>
      <c r="O559" s="17"/>
      <c r="P559" s="41">
        <f>AVERAGE(P556:P558)</f>
        <v>1</v>
      </c>
      <c r="Q559" s="11"/>
      <c r="R559" s="83"/>
      <c r="S559" s="9"/>
      <c r="T559" s="9"/>
      <c r="U559" s="40"/>
      <c r="V559" s="9"/>
    </row>
    <row r="560" spans="1:22" ht="33" customHeight="1" thickBot="1" x14ac:dyDescent="0.4">
      <c r="A560" s="106"/>
      <c r="B560" s="107" t="s">
        <v>834</v>
      </c>
      <c r="C560" s="49" t="s">
        <v>318</v>
      </c>
      <c r="D560" s="49" t="s">
        <v>330</v>
      </c>
      <c r="E560" s="27">
        <v>45835.611956018518</v>
      </c>
      <c r="F560" s="26" t="s">
        <v>334</v>
      </c>
      <c r="G560" s="29"/>
      <c r="H560" s="30">
        <v>-12.221</v>
      </c>
      <c r="I560" s="82">
        <v>10</v>
      </c>
      <c r="J560" s="28"/>
      <c r="K560" s="28">
        <v>3</v>
      </c>
      <c r="L560" s="28">
        <v>3</v>
      </c>
      <c r="M560" s="31">
        <v>34.996499999999997</v>
      </c>
      <c r="N560" s="82">
        <v>95</v>
      </c>
      <c r="O560" s="31"/>
      <c r="P560" s="31">
        <v>0</v>
      </c>
      <c r="Q560" s="29" t="s">
        <v>21</v>
      </c>
      <c r="R560" s="82">
        <v>13.779534999999999</v>
      </c>
      <c r="S560" s="28">
        <v>350</v>
      </c>
      <c r="T560" s="28"/>
      <c r="U560" s="28"/>
      <c r="V560" s="28"/>
    </row>
    <row r="561" spans="1:22" ht="33" customHeight="1" thickBot="1" x14ac:dyDescent="0.4">
      <c r="A561" s="106"/>
      <c r="B561" s="107"/>
      <c r="C561" s="49" t="s">
        <v>318</v>
      </c>
      <c r="D561" s="49" t="s">
        <v>330</v>
      </c>
      <c r="E561" s="27">
        <v>45835.610833333332</v>
      </c>
      <c r="F561" s="26" t="s">
        <v>331</v>
      </c>
      <c r="G561" s="29"/>
      <c r="H561" s="30">
        <v>-12.221</v>
      </c>
      <c r="I561" s="82">
        <v>10</v>
      </c>
      <c r="J561" s="28"/>
      <c r="K561" s="28">
        <v>3</v>
      </c>
      <c r="L561" s="28">
        <v>3</v>
      </c>
      <c r="M561" s="31">
        <v>38.884999999999998</v>
      </c>
      <c r="N561" s="82">
        <v>102</v>
      </c>
      <c r="O561" s="31"/>
      <c r="P561" s="31">
        <v>1</v>
      </c>
      <c r="Q561" s="29" t="s">
        <v>27</v>
      </c>
      <c r="R561" s="82">
        <v>16.2992214</v>
      </c>
      <c r="S561" s="28">
        <v>414</v>
      </c>
      <c r="T561" s="28"/>
      <c r="U561" s="28"/>
      <c r="V561" s="28"/>
    </row>
    <row r="562" spans="1:22" ht="33" customHeight="1" thickBot="1" x14ac:dyDescent="0.4">
      <c r="A562" s="106"/>
      <c r="B562" s="107"/>
      <c r="C562" s="49" t="s">
        <v>318</v>
      </c>
      <c r="D562" s="49" t="s">
        <v>330</v>
      </c>
      <c r="E562" s="27">
        <v>45835.611273148148</v>
      </c>
      <c r="F562" s="26" t="s">
        <v>332</v>
      </c>
      <c r="G562" s="29"/>
      <c r="H562" s="30">
        <v>-6.6660000000000004</v>
      </c>
      <c r="I562" s="82">
        <v>20</v>
      </c>
      <c r="J562" s="28"/>
      <c r="K562" s="28">
        <v>2</v>
      </c>
      <c r="L562" s="28">
        <v>2</v>
      </c>
      <c r="M562" s="31">
        <v>37.774000000000001</v>
      </c>
      <c r="N562" s="82">
        <v>100</v>
      </c>
      <c r="O562" s="31"/>
      <c r="P562" s="31">
        <v>1</v>
      </c>
      <c r="Q562" s="29" t="s">
        <v>21</v>
      </c>
      <c r="R562" s="82">
        <v>20.1181211</v>
      </c>
      <c r="S562" s="28">
        <v>511</v>
      </c>
      <c r="T562" s="28"/>
      <c r="U562" s="28"/>
      <c r="V562" s="28"/>
    </row>
    <row r="563" spans="1:22" ht="33" customHeight="1" thickBot="1" x14ac:dyDescent="0.4">
      <c r="A563" s="106"/>
      <c r="B563" s="107"/>
      <c r="C563" s="49" t="s">
        <v>318</v>
      </c>
      <c r="D563" s="49" t="s">
        <v>330</v>
      </c>
      <c r="E563" s="27">
        <v>45835.611643518518</v>
      </c>
      <c r="F563" s="26" t="s">
        <v>333</v>
      </c>
      <c r="G563" s="29"/>
      <c r="H563" s="30">
        <v>-3.8885000000000001</v>
      </c>
      <c r="I563" s="82">
        <v>25</v>
      </c>
      <c r="J563" s="28"/>
      <c r="K563" s="28">
        <v>1</v>
      </c>
      <c r="L563" s="28">
        <v>1</v>
      </c>
      <c r="M563" s="31">
        <v>37.774000000000001</v>
      </c>
      <c r="N563" s="82">
        <v>100</v>
      </c>
      <c r="O563" s="31"/>
      <c r="P563" s="31">
        <v>1</v>
      </c>
      <c r="Q563" s="29" t="s">
        <v>21</v>
      </c>
      <c r="R563" s="82">
        <v>25.826785599999997</v>
      </c>
      <c r="S563" s="28">
        <v>656</v>
      </c>
      <c r="T563" s="28"/>
      <c r="U563" s="28"/>
      <c r="V563" s="28"/>
    </row>
    <row r="564" spans="1:22" ht="33" customHeight="1" thickBot="1" x14ac:dyDescent="0.4">
      <c r="A564" s="106"/>
      <c r="B564" s="107"/>
      <c r="C564" s="49"/>
      <c r="D564" s="49"/>
      <c r="E564" s="27"/>
      <c r="F564" s="26"/>
      <c r="G564" s="29"/>
      <c r="H564" s="30"/>
      <c r="I564" s="82"/>
      <c r="J564" s="28"/>
      <c r="K564" s="28"/>
      <c r="L564" s="40">
        <f>AVERAGE(L560:L563)</f>
        <v>2.25</v>
      </c>
      <c r="M564" s="31"/>
      <c r="N564" s="82"/>
      <c r="O564" s="31"/>
      <c r="P564" s="41">
        <f>AVERAGE(P560:P563)</f>
        <v>0.75</v>
      </c>
      <c r="Q564" s="29"/>
      <c r="R564" s="82"/>
      <c r="S564" s="28"/>
      <c r="T564" s="28"/>
      <c r="U564" s="40"/>
      <c r="V564" s="28"/>
    </row>
    <row r="565" spans="1:22" ht="33" customHeight="1" thickBot="1" x14ac:dyDescent="0.4">
      <c r="A565" s="116" t="s">
        <v>762</v>
      </c>
      <c r="B565" s="111" t="s">
        <v>876</v>
      </c>
      <c r="C565" s="48" t="s">
        <v>112</v>
      </c>
      <c r="D565" s="48" t="s">
        <v>136</v>
      </c>
      <c r="E565" s="1">
        <v>45842.697615740741</v>
      </c>
      <c r="F565" s="2" t="s">
        <v>139</v>
      </c>
      <c r="G565" s="10"/>
      <c r="H565" s="14">
        <v>-17.776</v>
      </c>
      <c r="I565" s="81">
        <v>0</v>
      </c>
      <c r="J565" s="8"/>
      <c r="K565" s="8">
        <v>3</v>
      </c>
      <c r="L565" s="8">
        <v>3</v>
      </c>
      <c r="M565" s="16">
        <v>36.662999999999997</v>
      </c>
      <c r="N565" s="81">
        <v>98</v>
      </c>
      <c r="O565" s="16"/>
      <c r="P565" s="16">
        <v>0</v>
      </c>
      <c r="Q565" s="10"/>
      <c r="R565" s="81">
        <v>11.299218699999999</v>
      </c>
      <c r="S565" s="8">
        <v>287</v>
      </c>
      <c r="T565" s="8"/>
      <c r="U565" s="8"/>
      <c r="V565" s="8"/>
    </row>
    <row r="566" spans="1:22" ht="33" customHeight="1" thickBot="1" x14ac:dyDescent="0.4">
      <c r="A566" s="116"/>
      <c r="B566" s="111"/>
      <c r="C566" s="48" t="s">
        <v>112</v>
      </c>
      <c r="D566" s="48" t="s">
        <v>136</v>
      </c>
      <c r="E566" s="4">
        <v>45842.697858796295</v>
      </c>
      <c r="F566" s="5" t="s">
        <v>140</v>
      </c>
      <c r="G566" s="11"/>
      <c r="H566" s="15">
        <v>-12.221</v>
      </c>
      <c r="I566" s="83">
        <v>10</v>
      </c>
      <c r="J566" s="9"/>
      <c r="K566" s="9">
        <v>3</v>
      </c>
      <c r="L566" s="9">
        <v>3</v>
      </c>
      <c r="M566" s="17">
        <v>42.217999999999996</v>
      </c>
      <c r="N566" s="83">
        <v>108</v>
      </c>
      <c r="O566" s="17"/>
      <c r="P566" s="17">
        <v>2</v>
      </c>
      <c r="Q566" s="11"/>
      <c r="R566" s="83">
        <v>15.000008099999999</v>
      </c>
      <c r="S566" s="9">
        <v>381</v>
      </c>
      <c r="T566" s="9"/>
      <c r="U566" s="9"/>
      <c r="V566" s="9"/>
    </row>
    <row r="567" spans="1:22" ht="33" customHeight="1" thickBot="1" x14ac:dyDescent="0.4">
      <c r="A567" s="116"/>
      <c r="B567" s="111"/>
      <c r="C567" s="48" t="s">
        <v>112</v>
      </c>
      <c r="D567" s="48" t="s">
        <v>136</v>
      </c>
      <c r="E567" s="4">
        <v>45842.697048611109</v>
      </c>
      <c r="F567" s="5" t="s">
        <v>138</v>
      </c>
      <c r="G567" s="11"/>
      <c r="H567" s="15">
        <v>-11.11</v>
      </c>
      <c r="I567" s="83">
        <v>12</v>
      </c>
      <c r="J567" s="9"/>
      <c r="K567" s="9">
        <v>3</v>
      </c>
      <c r="L567" s="9">
        <v>3</v>
      </c>
      <c r="M567" s="17">
        <v>38.884999999999998</v>
      </c>
      <c r="N567" s="83">
        <v>102</v>
      </c>
      <c r="O567" s="17"/>
      <c r="P567" s="17">
        <v>1</v>
      </c>
      <c r="Q567" s="11"/>
      <c r="R567" s="83">
        <v>16.023630699999998</v>
      </c>
      <c r="S567" s="9">
        <v>407</v>
      </c>
      <c r="T567" s="9"/>
      <c r="U567" s="9"/>
      <c r="V567" s="9"/>
    </row>
    <row r="568" spans="1:22" ht="33" customHeight="1" thickBot="1" x14ac:dyDescent="0.4">
      <c r="A568" s="116"/>
      <c r="B568" s="111"/>
      <c r="C568" s="48" t="s">
        <v>112</v>
      </c>
      <c r="D568" s="48" t="s">
        <v>136</v>
      </c>
      <c r="E568" s="1">
        <v>45842.696655092594</v>
      </c>
      <c r="F568" s="2" t="s">
        <v>137</v>
      </c>
      <c r="G568" s="10"/>
      <c r="H568" s="14">
        <v>-9.4435000000000002</v>
      </c>
      <c r="I568" s="81">
        <v>15</v>
      </c>
      <c r="J568" s="8"/>
      <c r="K568" s="8">
        <v>3</v>
      </c>
      <c r="L568" s="8">
        <v>3</v>
      </c>
      <c r="M568" s="16">
        <v>40.551499999999997</v>
      </c>
      <c r="N568" s="81">
        <v>105</v>
      </c>
      <c r="O568" s="16"/>
      <c r="P568" s="16">
        <v>1</v>
      </c>
      <c r="Q568" s="10"/>
      <c r="R568" s="81">
        <v>17.716545</v>
      </c>
      <c r="S568" s="8">
        <v>450</v>
      </c>
      <c r="T568" s="8"/>
      <c r="U568" s="8"/>
      <c r="V568" s="8"/>
    </row>
    <row r="569" spans="1:22" ht="33" customHeight="1" thickBot="1" x14ac:dyDescent="0.4">
      <c r="A569" s="116"/>
      <c r="B569" s="111"/>
      <c r="C569" s="48"/>
      <c r="D569" s="48"/>
      <c r="E569" s="1"/>
      <c r="F569" s="2"/>
      <c r="G569" s="10"/>
      <c r="H569" s="14"/>
      <c r="I569" s="81"/>
      <c r="J569" s="8"/>
      <c r="K569" s="8"/>
      <c r="L569" s="40">
        <f>AVERAGE(L565:L568)</f>
        <v>3</v>
      </c>
      <c r="M569" s="16"/>
      <c r="N569" s="81"/>
      <c r="O569" s="16"/>
      <c r="P569" s="41">
        <f>AVERAGE(P565:P568)</f>
        <v>1</v>
      </c>
      <c r="Q569" s="10"/>
      <c r="R569" s="81"/>
      <c r="S569" s="8"/>
      <c r="T569" s="8"/>
      <c r="U569" s="40"/>
      <c r="V569" s="8"/>
    </row>
    <row r="570" spans="1:22" ht="33" customHeight="1" thickBot="1" x14ac:dyDescent="0.4">
      <c r="A570" s="110"/>
      <c r="B570" s="111" t="s">
        <v>877</v>
      </c>
      <c r="C570" s="47" t="s">
        <v>112</v>
      </c>
      <c r="D570" s="47" t="s">
        <v>131</v>
      </c>
      <c r="E570" s="20">
        <v>45737.709583333337</v>
      </c>
      <c r="F570" s="21" t="s">
        <v>132</v>
      </c>
      <c r="G570" s="24" t="s">
        <v>20</v>
      </c>
      <c r="H570" s="25">
        <v>-3.8885000000000001</v>
      </c>
      <c r="I570" s="80">
        <v>25</v>
      </c>
      <c r="J570" s="24"/>
      <c r="K570" s="24">
        <v>1</v>
      </c>
      <c r="L570" s="24">
        <v>1</v>
      </c>
      <c r="M570" s="25">
        <v>44.44</v>
      </c>
      <c r="N570" s="80">
        <v>112</v>
      </c>
      <c r="O570" s="25"/>
      <c r="P570" s="25">
        <v>2</v>
      </c>
      <c r="Q570" s="24" t="s">
        <v>27</v>
      </c>
      <c r="R570" s="80">
        <v>11.299218699999999</v>
      </c>
      <c r="S570" s="24">
        <v>287</v>
      </c>
      <c r="T570" s="24"/>
      <c r="U570" s="24"/>
      <c r="V570" s="24" t="s">
        <v>133</v>
      </c>
    </row>
    <row r="571" spans="1:22" ht="33" customHeight="1" thickBot="1" x14ac:dyDescent="0.4">
      <c r="A571" s="110"/>
      <c r="B571" s="111"/>
      <c r="C571" s="47" t="s">
        <v>112</v>
      </c>
      <c r="D571" s="47" t="s">
        <v>131</v>
      </c>
      <c r="E571" s="20">
        <v>45737.711018518516</v>
      </c>
      <c r="F571" s="21" t="s">
        <v>93</v>
      </c>
      <c r="G571" s="24" t="s">
        <v>20</v>
      </c>
      <c r="H571" s="25">
        <v>-1.111</v>
      </c>
      <c r="I571" s="80">
        <v>30</v>
      </c>
      <c r="J571" s="24"/>
      <c r="K571" s="24">
        <v>0</v>
      </c>
      <c r="L571" s="24">
        <v>0</v>
      </c>
      <c r="M571" s="25">
        <v>47.772999999999996</v>
      </c>
      <c r="N571" s="80">
        <v>118</v>
      </c>
      <c r="O571" s="25"/>
      <c r="P571" s="25">
        <v>3</v>
      </c>
      <c r="Q571" s="24" t="s">
        <v>21</v>
      </c>
      <c r="R571" s="80">
        <v>12.992132999999999</v>
      </c>
      <c r="S571" s="24">
        <v>330</v>
      </c>
      <c r="T571" s="24"/>
      <c r="U571" s="24"/>
      <c r="V571" s="24" t="s">
        <v>135</v>
      </c>
    </row>
    <row r="572" spans="1:22" ht="33" customHeight="1" thickBot="1" x14ac:dyDescent="0.4">
      <c r="A572" s="110"/>
      <c r="B572" s="111"/>
      <c r="C572" s="47" t="s">
        <v>112</v>
      </c>
      <c r="D572" s="47" t="s">
        <v>131</v>
      </c>
      <c r="E572" s="20">
        <v>45737.710555555554</v>
      </c>
      <c r="F572" s="21" t="s">
        <v>103</v>
      </c>
      <c r="G572" s="24" t="s">
        <v>20</v>
      </c>
      <c r="H572" s="25">
        <v>1.6665000000000001</v>
      </c>
      <c r="I572" s="80">
        <v>35</v>
      </c>
      <c r="J572" s="24"/>
      <c r="K572" s="24">
        <v>0</v>
      </c>
      <c r="L572" s="24">
        <v>0</v>
      </c>
      <c r="M572" s="25">
        <v>47.772999999999996</v>
      </c>
      <c r="N572" s="80">
        <v>118</v>
      </c>
      <c r="O572" s="25"/>
      <c r="P572" s="25">
        <v>3</v>
      </c>
      <c r="Q572" s="24" t="s">
        <v>21</v>
      </c>
      <c r="R572" s="80">
        <v>16.1023709</v>
      </c>
      <c r="S572" s="24">
        <v>409</v>
      </c>
      <c r="T572" s="24"/>
      <c r="U572" s="24"/>
      <c r="V572" s="24" t="s">
        <v>134</v>
      </c>
    </row>
    <row r="573" spans="1:22" ht="33" customHeight="1" thickBot="1" x14ac:dyDescent="0.4">
      <c r="A573" s="110"/>
      <c r="B573" s="111"/>
      <c r="C573" s="47"/>
      <c r="D573" s="47"/>
      <c r="E573" s="20"/>
      <c r="F573" s="21"/>
      <c r="G573" s="24"/>
      <c r="H573" s="25"/>
      <c r="I573" s="80"/>
      <c r="J573" s="24"/>
      <c r="K573" s="24"/>
      <c r="L573" s="40">
        <f>AVERAGE(L570:L572)</f>
        <v>0.33333333333333331</v>
      </c>
      <c r="M573" s="25"/>
      <c r="N573" s="80"/>
      <c r="O573" s="25"/>
      <c r="P573" s="41">
        <f>AVERAGE(P570:P572)</f>
        <v>2.6666666666666665</v>
      </c>
      <c r="Q573" s="24"/>
      <c r="R573" s="80"/>
      <c r="S573" s="24"/>
      <c r="T573" s="24"/>
      <c r="U573" s="40"/>
      <c r="V573" s="24"/>
    </row>
    <row r="574" spans="1:22" ht="33" customHeight="1" thickBot="1" x14ac:dyDescent="0.4">
      <c r="A574" s="106"/>
      <c r="B574" s="107" t="s">
        <v>835</v>
      </c>
      <c r="C574" s="48" t="s">
        <v>318</v>
      </c>
      <c r="D574" s="48" t="s">
        <v>326</v>
      </c>
      <c r="E574" s="1">
        <v>45835.612696759257</v>
      </c>
      <c r="F574" s="2" t="s">
        <v>327</v>
      </c>
      <c r="G574" s="10"/>
      <c r="H574" s="14">
        <v>0</v>
      </c>
      <c r="I574" s="81">
        <v>32</v>
      </c>
      <c r="J574" s="8"/>
      <c r="K574" s="8">
        <v>0</v>
      </c>
      <c r="L574" s="8">
        <v>0</v>
      </c>
      <c r="M574" s="16">
        <v>42.217999999999996</v>
      </c>
      <c r="N574" s="81">
        <v>108</v>
      </c>
      <c r="O574" s="16"/>
      <c r="P574" s="16">
        <v>2</v>
      </c>
      <c r="Q574" s="10" t="s">
        <v>21</v>
      </c>
      <c r="R574" s="81">
        <v>23.858280600000001</v>
      </c>
      <c r="S574" s="8">
        <v>606</v>
      </c>
      <c r="T574" s="8"/>
      <c r="U574" s="8"/>
      <c r="V574" s="8"/>
    </row>
    <row r="575" spans="1:22" ht="33" customHeight="1" thickBot="1" x14ac:dyDescent="0.4">
      <c r="A575" s="106"/>
      <c r="B575" s="107"/>
      <c r="C575" s="48" t="s">
        <v>297</v>
      </c>
      <c r="D575" s="48" t="s">
        <v>326</v>
      </c>
      <c r="E575" s="4">
        <v>45835.61309027778</v>
      </c>
      <c r="F575" s="5" t="s">
        <v>328</v>
      </c>
      <c r="G575" s="11"/>
      <c r="H575" s="15">
        <v>1.6665000000000001</v>
      </c>
      <c r="I575" s="83">
        <v>35</v>
      </c>
      <c r="J575" s="9"/>
      <c r="K575" s="9">
        <v>0</v>
      </c>
      <c r="L575" s="9">
        <v>0</v>
      </c>
      <c r="M575" s="17">
        <v>32.219000000000001</v>
      </c>
      <c r="N575" s="83">
        <v>90</v>
      </c>
      <c r="O575" s="17"/>
      <c r="P575" s="17">
        <v>0</v>
      </c>
      <c r="Q575" s="11" t="s">
        <v>21</v>
      </c>
      <c r="R575" s="83">
        <v>25.196863999999998</v>
      </c>
      <c r="S575" s="9">
        <v>640</v>
      </c>
      <c r="T575" s="9"/>
      <c r="U575" s="9"/>
      <c r="V575" s="9"/>
    </row>
    <row r="576" spans="1:22" ht="33" customHeight="1" thickBot="1" x14ac:dyDescent="0.4">
      <c r="A576" s="106"/>
      <c r="B576" s="107"/>
      <c r="C576" s="48" t="s">
        <v>318</v>
      </c>
      <c r="D576" s="48" t="s">
        <v>326</v>
      </c>
      <c r="E576" s="1">
        <v>45835.613449074073</v>
      </c>
      <c r="F576" s="2" t="s">
        <v>329</v>
      </c>
      <c r="G576" s="10"/>
      <c r="H576" s="14">
        <v>-1.111</v>
      </c>
      <c r="I576" s="81">
        <v>30</v>
      </c>
      <c r="J576" s="8"/>
      <c r="K576" s="8">
        <v>0</v>
      </c>
      <c r="L576" s="8">
        <v>0</v>
      </c>
      <c r="M576" s="16">
        <v>34.996499999999997</v>
      </c>
      <c r="N576" s="81">
        <v>95</v>
      </c>
      <c r="O576" s="16"/>
      <c r="P576" s="16">
        <v>0</v>
      </c>
      <c r="Q576" s="10" t="s">
        <v>21</v>
      </c>
      <c r="R576" s="81">
        <v>32.952773700000002</v>
      </c>
      <c r="S576" s="8">
        <v>837</v>
      </c>
      <c r="T576" s="8"/>
      <c r="U576" s="8"/>
      <c r="V576" s="8"/>
    </row>
    <row r="577" spans="1:22" ht="33" customHeight="1" thickBot="1" x14ac:dyDescent="0.4">
      <c r="A577" s="106"/>
      <c r="B577" s="107"/>
      <c r="C577" s="48"/>
      <c r="D577" s="48"/>
      <c r="E577" s="1"/>
      <c r="F577" s="2"/>
      <c r="G577" s="10"/>
      <c r="H577" s="14"/>
      <c r="I577" s="81"/>
      <c r="J577" s="8"/>
      <c r="K577" s="8"/>
      <c r="L577" s="40">
        <f>AVERAGE(L574:L576)</f>
        <v>0</v>
      </c>
      <c r="M577" s="16"/>
      <c r="N577" s="81"/>
      <c r="O577" s="16"/>
      <c r="P577" s="41">
        <f>AVERAGE(P574:P576)</f>
        <v>0.66666666666666663</v>
      </c>
      <c r="Q577" s="10"/>
      <c r="R577" s="81"/>
      <c r="S577" s="8"/>
      <c r="T577" s="8"/>
      <c r="U577" s="40"/>
      <c r="V577" s="8"/>
    </row>
    <row r="578" spans="1:22" ht="33" customHeight="1" thickBot="1" x14ac:dyDescent="0.4">
      <c r="A578" s="106"/>
      <c r="B578" s="107" t="s">
        <v>325</v>
      </c>
      <c r="C578" s="49" t="s">
        <v>318</v>
      </c>
      <c r="D578" s="49" t="s">
        <v>325</v>
      </c>
      <c r="E578" s="27">
        <v>45835.614201388889</v>
      </c>
      <c r="F578" s="26" t="s">
        <v>61</v>
      </c>
      <c r="G578" s="29"/>
      <c r="H578" s="30">
        <v>-12.221</v>
      </c>
      <c r="I578" s="82">
        <v>10</v>
      </c>
      <c r="J578" s="28"/>
      <c r="K578" s="28">
        <v>3</v>
      </c>
      <c r="L578" s="28">
        <v>3</v>
      </c>
      <c r="M578" s="31">
        <v>43.329000000000001</v>
      </c>
      <c r="N578" s="82">
        <v>110</v>
      </c>
      <c r="O578" s="31"/>
      <c r="P578" s="31">
        <v>2</v>
      </c>
      <c r="Q578" s="29" t="s">
        <v>27</v>
      </c>
      <c r="R578" s="82">
        <v>11.299218699999999</v>
      </c>
      <c r="S578" s="28">
        <v>287</v>
      </c>
      <c r="T578" s="28"/>
      <c r="U578" s="28"/>
      <c r="V578" s="28"/>
    </row>
    <row r="579" spans="1:22" ht="33" customHeight="1" thickBot="1" x14ac:dyDescent="0.4">
      <c r="A579" s="106"/>
      <c r="B579" s="107"/>
      <c r="C579" s="49" t="s">
        <v>318</v>
      </c>
      <c r="D579" s="49" t="s">
        <v>325</v>
      </c>
      <c r="E579" s="27">
        <v>45856</v>
      </c>
      <c r="F579" s="26" t="s">
        <v>283</v>
      </c>
      <c r="G579" s="29"/>
      <c r="H579" s="30">
        <f>(I579-32)/1.8</f>
        <v>0</v>
      </c>
      <c r="I579" s="82">
        <v>32</v>
      </c>
      <c r="J579" s="28"/>
      <c r="K579" s="28">
        <v>0</v>
      </c>
      <c r="L579" s="28">
        <v>0</v>
      </c>
      <c r="M579" s="31">
        <v>45</v>
      </c>
      <c r="N579" s="82">
        <v>115</v>
      </c>
      <c r="O579" s="31"/>
      <c r="P579" s="31">
        <v>3</v>
      </c>
      <c r="Q579" s="29" t="s">
        <v>27</v>
      </c>
      <c r="R579" s="82">
        <f>S579/25.4</f>
        <v>7.2047244094488194</v>
      </c>
      <c r="S579" s="28">
        <v>183</v>
      </c>
      <c r="T579" s="28"/>
      <c r="U579" s="28"/>
      <c r="V579" s="28"/>
    </row>
    <row r="580" spans="1:22" ht="33" customHeight="1" thickBot="1" x14ac:dyDescent="0.4">
      <c r="A580" s="106"/>
      <c r="B580" s="107"/>
      <c r="C580" s="49"/>
      <c r="D580" s="49"/>
      <c r="E580" s="27"/>
      <c r="F580" s="26"/>
      <c r="G580" s="29"/>
      <c r="H580" s="30"/>
      <c r="I580" s="82"/>
      <c r="J580" s="28"/>
      <c r="K580" s="28"/>
      <c r="L580" s="40">
        <f>AVERAGE(L578:L579)</f>
        <v>1.5</v>
      </c>
      <c r="M580" s="31"/>
      <c r="N580" s="82"/>
      <c r="O580" s="31"/>
      <c r="P580" s="41">
        <f>AVERAGE(P578:P579)</f>
        <v>2.5</v>
      </c>
      <c r="Q580" s="29"/>
      <c r="R580" s="82"/>
      <c r="S580" s="28"/>
      <c r="T580" s="28"/>
      <c r="U580" s="40"/>
      <c r="V580" s="28"/>
    </row>
    <row r="581" spans="1:22" ht="33" customHeight="1" thickBot="1" x14ac:dyDescent="0.4">
      <c r="A581" s="110"/>
      <c r="B581" s="111" t="s">
        <v>878</v>
      </c>
      <c r="C581" s="48" t="s">
        <v>112</v>
      </c>
      <c r="D581" s="48" t="s">
        <v>129</v>
      </c>
      <c r="E581" s="1">
        <v>45842.730763888889</v>
      </c>
      <c r="F581" s="2" t="s">
        <v>69</v>
      </c>
      <c r="G581" s="10"/>
      <c r="H581" s="14">
        <v>-6.6660000000000004</v>
      </c>
      <c r="I581" s="81">
        <v>20</v>
      </c>
      <c r="J581" s="8"/>
      <c r="K581" s="8">
        <v>2</v>
      </c>
      <c r="L581" s="8">
        <v>2</v>
      </c>
      <c r="M581" s="16">
        <v>37.774000000000001</v>
      </c>
      <c r="N581" s="81">
        <v>100</v>
      </c>
      <c r="O581" s="16"/>
      <c r="P581" s="16">
        <v>0</v>
      </c>
      <c r="Q581" s="10" t="s">
        <v>27</v>
      </c>
      <c r="R581" s="81">
        <v>10.7480373</v>
      </c>
      <c r="S581" s="8">
        <v>273</v>
      </c>
      <c r="T581" s="8"/>
      <c r="U581" s="8"/>
      <c r="V581" s="8"/>
    </row>
    <row r="582" spans="1:22" ht="33" customHeight="1" thickBot="1" x14ac:dyDescent="0.4">
      <c r="A582" s="110"/>
      <c r="B582" s="111"/>
      <c r="C582" s="48" t="s">
        <v>112</v>
      </c>
      <c r="D582" s="48" t="s">
        <v>129</v>
      </c>
      <c r="E582" s="4">
        <v>45842.730416666665</v>
      </c>
      <c r="F582" s="5" t="s">
        <v>61</v>
      </c>
      <c r="G582" s="11"/>
      <c r="H582" s="15">
        <v>-6.6660000000000004</v>
      </c>
      <c r="I582" s="83">
        <v>20</v>
      </c>
      <c r="J582" s="9"/>
      <c r="K582" s="9">
        <v>2</v>
      </c>
      <c r="L582" s="9">
        <v>2</v>
      </c>
      <c r="M582" s="17">
        <v>44.44</v>
      </c>
      <c r="N582" s="83">
        <v>112</v>
      </c>
      <c r="O582" s="17"/>
      <c r="P582" s="17">
        <v>2</v>
      </c>
      <c r="Q582" s="11" t="s">
        <v>21</v>
      </c>
      <c r="R582" s="83">
        <v>11.299218699999999</v>
      </c>
      <c r="S582" s="9">
        <v>287</v>
      </c>
      <c r="T582" s="9"/>
      <c r="U582" s="9"/>
      <c r="V582" s="9"/>
    </row>
    <row r="583" spans="1:22" ht="33" customHeight="1" thickBot="1" x14ac:dyDescent="0.4">
      <c r="A583" s="110"/>
      <c r="B583" s="111"/>
      <c r="C583" s="48" t="s">
        <v>112</v>
      </c>
      <c r="D583" s="48" t="s">
        <v>129</v>
      </c>
      <c r="E583" s="1">
        <v>45842.730185185188</v>
      </c>
      <c r="F583" s="2" t="s">
        <v>130</v>
      </c>
      <c r="G583" s="10"/>
      <c r="H583" s="14">
        <v>-5.5549999999999997</v>
      </c>
      <c r="I583" s="81">
        <v>22</v>
      </c>
      <c r="J583" s="8"/>
      <c r="K583" s="8">
        <v>1</v>
      </c>
      <c r="L583" s="8">
        <v>1</v>
      </c>
      <c r="M583" s="16">
        <v>40.551499999999997</v>
      </c>
      <c r="N583" s="81">
        <v>105</v>
      </c>
      <c r="O583" s="16"/>
      <c r="P583" s="16">
        <v>1</v>
      </c>
      <c r="Q583" s="10" t="s">
        <v>21</v>
      </c>
      <c r="R583" s="81">
        <v>12.677172199999999</v>
      </c>
      <c r="S583" s="8">
        <v>322</v>
      </c>
      <c r="T583" s="8"/>
      <c r="U583" s="8"/>
      <c r="V583" s="8"/>
    </row>
    <row r="584" spans="1:22" ht="33" customHeight="1" thickBot="1" x14ac:dyDescent="0.4">
      <c r="A584" s="110"/>
      <c r="B584" s="111"/>
      <c r="C584" s="48"/>
      <c r="D584" s="48"/>
      <c r="E584" s="1"/>
      <c r="F584" s="2"/>
      <c r="G584" s="10"/>
      <c r="H584" s="14"/>
      <c r="I584" s="81"/>
      <c r="J584" s="8"/>
      <c r="K584" s="8"/>
      <c r="L584" s="40">
        <f>AVERAGE(L581:L583)</f>
        <v>1.6666666666666667</v>
      </c>
      <c r="M584" s="16"/>
      <c r="N584" s="81"/>
      <c r="O584" s="16"/>
      <c r="P584" s="41">
        <f>AVERAGE(P581:P583)</f>
        <v>1</v>
      </c>
      <c r="Q584" s="10"/>
      <c r="R584" s="81"/>
      <c r="S584" s="8"/>
      <c r="T584" s="8"/>
      <c r="U584" s="40"/>
      <c r="V584" s="8"/>
    </row>
    <row r="585" spans="1:22" ht="33" customHeight="1" thickBot="1" x14ac:dyDescent="0.4">
      <c r="A585" s="110"/>
      <c r="B585" s="111" t="s">
        <v>124</v>
      </c>
      <c r="C585" s="47" t="s">
        <v>112</v>
      </c>
      <c r="D585" s="47" t="s">
        <v>124</v>
      </c>
      <c r="E585" s="20">
        <v>45849.616956018515</v>
      </c>
      <c r="F585" s="21" t="s">
        <v>125</v>
      </c>
      <c r="G585" s="24" t="s">
        <v>20</v>
      </c>
      <c r="H585" s="25">
        <v>0</v>
      </c>
      <c r="I585" s="80">
        <v>32</v>
      </c>
      <c r="J585" s="24"/>
      <c r="K585" s="24">
        <v>0</v>
      </c>
      <c r="L585" s="24">
        <v>0</v>
      </c>
      <c r="M585" s="25">
        <v>47.772999999999996</v>
      </c>
      <c r="N585" s="80">
        <v>118</v>
      </c>
      <c r="O585" s="25"/>
      <c r="P585" s="25">
        <v>3</v>
      </c>
      <c r="Q585" s="24" t="s">
        <v>21</v>
      </c>
      <c r="R585" s="80">
        <v>6.0236253</v>
      </c>
      <c r="S585" s="24">
        <v>153</v>
      </c>
      <c r="T585" s="24"/>
      <c r="U585" s="24"/>
      <c r="V585" s="24"/>
    </row>
    <row r="586" spans="1:22" ht="33" customHeight="1" thickBot="1" x14ac:dyDescent="0.4">
      <c r="A586" s="110"/>
      <c r="B586" s="111"/>
      <c r="C586" s="47" t="s">
        <v>112</v>
      </c>
      <c r="D586" s="47" t="s">
        <v>124</v>
      </c>
      <c r="E586" s="20">
        <v>45849.61859953704</v>
      </c>
      <c r="F586" s="21" t="s">
        <v>126</v>
      </c>
      <c r="G586" s="24" t="s">
        <v>20</v>
      </c>
      <c r="H586" s="25">
        <v>-5.5549999999999997</v>
      </c>
      <c r="I586" s="80">
        <v>22</v>
      </c>
      <c r="J586" s="24"/>
      <c r="K586" s="24">
        <v>1</v>
      </c>
      <c r="L586" s="24">
        <v>1</v>
      </c>
      <c r="M586" s="25">
        <v>47.217500000000001</v>
      </c>
      <c r="N586" s="80">
        <v>117</v>
      </c>
      <c r="O586" s="25"/>
      <c r="P586" s="25">
        <v>3</v>
      </c>
      <c r="Q586" s="24" t="s">
        <v>21</v>
      </c>
      <c r="R586" s="80">
        <v>7.7165395999999999</v>
      </c>
      <c r="S586" s="24">
        <v>196</v>
      </c>
      <c r="T586" s="24"/>
      <c r="U586" s="24"/>
      <c r="V586" s="24"/>
    </row>
    <row r="587" spans="1:22" ht="33" customHeight="1" thickBot="1" x14ac:dyDescent="0.4">
      <c r="A587" s="110"/>
      <c r="B587" s="111"/>
      <c r="C587" s="47" t="s">
        <v>112</v>
      </c>
      <c r="D587" s="47" t="s">
        <v>124</v>
      </c>
      <c r="E587" s="20">
        <v>45849.619629629633</v>
      </c>
      <c r="F587" s="21" t="s">
        <v>127</v>
      </c>
      <c r="G587" s="24" t="s">
        <v>20</v>
      </c>
      <c r="H587" s="25">
        <v>-1.111</v>
      </c>
      <c r="I587" s="80">
        <v>30</v>
      </c>
      <c r="J587" s="24"/>
      <c r="K587" s="24">
        <v>0</v>
      </c>
      <c r="L587" s="24">
        <v>0</v>
      </c>
      <c r="M587" s="25">
        <v>47.217500000000001</v>
      </c>
      <c r="N587" s="80">
        <v>117</v>
      </c>
      <c r="O587" s="25"/>
      <c r="P587" s="25">
        <v>3</v>
      </c>
      <c r="Q587" s="24" t="s">
        <v>21</v>
      </c>
      <c r="R587" s="80">
        <v>9.2519735000000001</v>
      </c>
      <c r="S587" s="24">
        <v>235</v>
      </c>
      <c r="T587" s="24"/>
      <c r="U587" s="24"/>
      <c r="V587" s="24"/>
    </row>
    <row r="588" spans="1:22" ht="33" customHeight="1" thickBot="1" x14ac:dyDescent="0.4">
      <c r="A588" s="110"/>
      <c r="B588" s="111"/>
      <c r="C588" s="47" t="s">
        <v>112</v>
      </c>
      <c r="D588" s="47" t="s">
        <v>124</v>
      </c>
      <c r="E588" s="20">
        <v>45849.620717592596</v>
      </c>
      <c r="F588" s="21" t="s">
        <v>128</v>
      </c>
      <c r="G588" s="24" t="s">
        <v>20</v>
      </c>
      <c r="H588" s="25">
        <v>0</v>
      </c>
      <c r="I588" s="80">
        <v>32</v>
      </c>
      <c r="J588" s="24"/>
      <c r="K588" s="24">
        <v>0</v>
      </c>
      <c r="L588" s="24">
        <v>0</v>
      </c>
      <c r="M588" s="25">
        <v>47.772999999999996</v>
      </c>
      <c r="N588" s="80">
        <v>118</v>
      </c>
      <c r="O588" s="25"/>
      <c r="P588" s="25">
        <v>3</v>
      </c>
      <c r="Q588" s="24" t="s">
        <v>21</v>
      </c>
      <c r="R588" s="80">
        <v>16.929143</v>
      </c>
      <c r="S588" s="24">
        <v>430</v>
      </c>
      <c r="T588" s="24"/>
      <c r="U588" s="24"/>
      <c r="V588" s="24"/>
    </row>
    <row r="589" spans="1:22" ht="33" customHeight="1" thickBot="1" x14ac:dyDescent="0.4">
      <c r="A589" s="110"/>
      <c r="B589" s="111"/>
      <c r="C589" s="47"/>
      <c r="D589" s="47"/>
      <c r="E589" s="20"/>
      <c r="F589" s="21"/>
      <c r="G589" s="24"/>
      <c r="H589" s="25"/>
      <c r="I589" s="80"/>
      <c r="J589" s="24"/>
      <c r="K589" s="24"/>
      <c r="L589" s="40">
        <f>AVERAGE(L585:L588)</f>
        <v>0.25</v>
      </c>
      <c r="M589" s="25"/>
      <c r="N589" s="80"/>
      <c r="O589" s="25"/>
      <c r="P589" s="41">
        <f>AVERAGE(P585:P588)</f>
        <v>3</v>
      </c>
      <c r="Q589" s="24"/>
      <c r="R589" s="80"/>
      <c r="S589" s="24"/>
      <c r="T589" s="24"/>
      <c r="U589" s="40"/>
      <c r="V589" s="24"/>
    </row>
    <row r="590" spans="1:22" ht="33" customHeight="1" thickBot="1" x14ac:dyDescent="0.4">
      <c r="A590" s="110"/>
      <c r="B590" s="111" t="s">
        <v>118</v>
      </c>
      <c r="C590" s="48" t="s">
        <v>112</v>
      </c>
      <c r="D590" s="48" t="s">
        <v>118</v>
      </c>
      <c r="E590" s="4">
        <v>45737.721076388887</v>
      </c>
      <c r="F590" s="5" t="s">
        <v>121</v>
      </c>
      <c r="G590" s="9" t="s">
        <v>122</v>
      </c>
      <c r="H590" s="17">
        <v>-6.6660000000000004</v>
      </c>
      <c r="I590" s="83">
        <v>20</v>
      </c>
      <c r="J590" s="9"/>
      <c r="K590" s="9">
        <v>2</v>
      </c>
      <c r="L590" s="9">
        <v>2</v>
      </c>
      <c r="M590" s="17">
        <v>44.44</v>
      </c>
      <c r="N590" s="83">
        <v>112</v>
      </c>
      <c r="O590" s="17"/>
      <c r="P590" s="17">
        <v>2</v>
      </c>
      <c r="Q590" s="9" t="s">
        <v>27</v>
      </c>
      <c r="R590" s="83">
        <v>11.299218699999999</v>
      </c>
      <c r="S590" s="9">
        <v>287</v>
      </c>
      <c r="T590" s="9"/>
      <c r="U590" s="9"/>
      <c r="V590" s="9" t="s">
        <v>123</v>
      </c>
    </row>
    <row r="591" spans="1:22" ht="33" customHeight="1" thickBot="1" x14ac:dyDescent="0.4">
      <c r="A591" s="110"/>
      <c r="B591" s="111"/>
      <c r="C591" s="48" t="s">
        <v>112</v>
      </c>
      <c r="D591" s="48" t="s">
        <v>118</v>
      </c>
      <c r="E591" s="1">
        <v>45737.71980324074</v>
      </c>
      <c r="F591" s="2" t="s">
        <v>119</v>
      </c>
      <c r="G591" s="8" t="s">
        <v>20</v>
      </c>
      <c r="H591" s="16">
        <v>-1.111</v>
      </c>
      <c r="I591" s="81">
        <v>30</v>
      </c>
      <c r="J591" s="8"/>
      <c r="K591" s="8">
        <v>0</v>
      </c>
      <c r="L591" s="8">
        <v>0</v>
      </c>
      <c r="M591" s="16">
        <v>46.106499999999997</v>
      </c>
      <c r="N591" s="81">
        <v>115</v>
      </c>
      <c r="O591" s="16"/>
      <c r="P591" s="16">
        <v>3</v>
      </c>
      <c r="Q591" s="8" t="s">
        <v>21</v>
      </c>
      <c r="R591" s="81">
        <v>28.543322499999999</v>
      </c>
      <c r="S591" s="8">
        <v>725</v>
      </c>
      <c r="T591" s="8"/>
      <c r="U591" s="8"/>
      <c r="V591" s="8" t="s">
        <v>120</v>
      </c>
    </row>
    <row r="592" spans="1:22" ht="33" customHeight="1" thickBot="1" x14ac:dyDescent="0.4">
      <c r="A592" s="110"/>
      <c r="B592" s="111"/>
      <c r="C592" s="48"/>
      <c r="D592" s="48"/>
      <c r="E592" s="1"/>
      <c r="F592" s="2"/>
      <c r="G592" s="8"/>
      <c r="H592" s="16"/>
      <c r="I592" s="81"/>
      <c r="J592" s="8"/>
      <c r="K592" s="8"/>
      <c r="L592" s="40">
        <f>AVERAGE(L590:L591)</f>
        <v>1</v>
      </c>
      <c r="M592" s="16"/>
      <c r="N592" s="81"/>
      <c r="O592" s="16"/>
      <c r="P592" s="41">
        <f>AVERAGE(P590:P591)</f>
        <v>2.5</v>
      </c>
      <c r="Q592" s="8"/>
      <c r="R592" s="81"/>
      <c r="S592" s="8"/>
      <c r="T592" s="8"/>
      <c r="U592" s="40"/>
      <c r="V592" s="8"/>
    </row>
    <row r="593" spans="1:22" ht="33" customHeight="1" thickBot="1" x14ac:dyDescent="0.4">
      <c r="A593" s="110"/>
      <c r="B593" s="111" t="s">
        <v>879</v>
      </c>
      <c r="C593" s="49" t="s">
        <v>112</v>
      </c>
      <c r="D593" s="49" t="s">
        <v>116</v>
      </c>
      <c r="E593" s="27">
        <v>45842.732106481482</v>
      </c>
      <c r="F593" s="26" t="s">
        <v>117</v>
      </c>
      <c r="G593" s="29" t="s">
        <v>20</v>
      </c>
      <c r="H593" s="30">
        <v>-5.5549999999999997</v>
      </c>
      <c r="I593" s="82">
        <v>22</v>
      </c>
      <c r="J593" s="28"/>
      <c r="K593" s="28">
        <v>1</v>
      </c>
      <c r="L593" s="28">
        <v>1</v>
      </c>
      <c r="M593" s="31">
        <v>44.44</v>
      </c>
      <c r="N593" s="82">
        <v>112</v>
      </c>
      <c r="O593" s="31"/>
      <c r="P593" s="31">
        <v>2</v>
      </c>
      <c r="Q593" s="29" t="s">
        <v>27</v>
      </c>
      <c r="R593" s="82">
        <v>8.7795322999999996</v>
      </c>
      <c r="S593" s="28">
        <v>223</v>
      </c>
      <c r="T593" s="28"/>
      <c r="U593" s="28"/>
      <c r="V593" s="28"/>
    </row>
    <row r="594" spans="1:22" ht="33" customHeight="1" thickBot="1" x14ac:dyDescent="0.4">
      <c r="A594" s="110"/>
      <c r="B594" s="111"/>
      <c r="C594" s="49" t="s">
        <v>112</v>
      </c>
      <c r="D594" s="49" t="s">
        <v>116</v>
      </c>
      <c r="E594" s="27">
        <v>45842.731319444443</v>
      </c>
      <c r="F594" s="26" t="s">
        <v>103</v>
      </c>
      <c r="G594" s="29" t="s">
        <v>20</v>
      </c>
      <c r="H594" s="30">
        <v>-1.111</v>
      </c>
      <c r="I594" s="82">
        <v>30</v>
      </c>
      <c r="J594" s="28"/>
      <c r="K594" s="28">
        <v>0</v>
      </c>
      <c r="L594" s="28">
        <v>0</v>
      </c>
      <c r="M594" s="31">
        <v>47.772999999999996</v>
      </c>
      <c r="N594" s="82">
        <v>118</v>
      </c>
      <c r="O594" s="31"/>
      <c r="P594" s="31">
        <v>3</v>
      </c>
      <c r="Q594" s="29" t="s">
        <v>21</v>
      </c>
      <c r="R594" s="82">
        <v>16.1023709</v>
      </c>
      <c r="S594" s="28">
        <v>409</v>
      </c>
      <c r="T594" s="28"/>
      <c r="U594" s="28"/>
      <c r="V594" s="28"/>
    </row>
    <row r="595" spans="1:22" ht="33" customHeight="1" thickBot="1" x14ac:dyDescent="0.4">
      <c r="A595" s="110"/>
      <c r="B595" s="111"/>
      <c r="C595" s="49" t="s">
        <v>112</v>
      </c>
      <c r="D595" s="49" t="s">
        <v>116</v>
      </c>
      <c r="E595" s="27">
        <v>45842.731608796297</v>
      </c>
      <c r="F595" s="26" t="s">
        <v>11</v>
      </c>
      <c r="G595" s="29" t="s">
        <v>20</v>
      </c>
      <c r="H595" s="30">
        <v>0</v>
      </c>
      <c r="I595" s="82">
        <v>32</v>
      </c>
      <c r="J595" s="28"/>
      <c r="K595" s="28">
        <v>0</v>
      </c>
      <c r="L595" s="28">
        <v>0</v>
      </c>
      <c r="M595" s="31">
        <v>42.217999999999996</v>
      </c>
      <c r="N595" s="82">
        <v>108</v>
      </c>
      <c r="O595" s="31"/>
      <c r="P595" s="31">
        <v>2</v>
      </c>
      <c r="Q595" s="29" t="s">
        <v>21</v>
      </c>
      <c r="R595" s="82">
        <v>24.409461999999998</v>
      </c>
      <c r="S595" s="28">
        <v>620</v>
      </c>
      <c r="T595" s="28"/>
      <c r="U595" s="28"/>
      <c r="V595" s="28"/>
    </row>
    <row r="596" spans="1:22" ht="33" customHeight="1" thickBot="1" x14ac:dyDescent="0.4">
      <c r="A596" s="110"/>
      <c r="B596" s="111"/>
      <c r="C596" s="49"/>
      <c r="D596" s="49"/>
      <c r="E596" s="27"/>
      <c r="F596" s="26"/>
      <c r="G596" s="29"/>
      <c r="H596" s="30"/>
      <c r="I596" s="82"/>
      <c r="J596" s="28"/>
      <c r="K596" s="28"/>
      <c r="L596" s="40">
        <f>AVERAGE(L593:L595)</f>
        <v>0.33333333333333331</v>
      </c>
      <c r="M596" s="31"/>
      <c r="N596" s="82"/>
      <c r="O596" s="31"/>
      <c r="P596" s="41">
        <f>AVERAGE(P593:P595)</f>
        <v>2.3333333333333335</v>
      </c>
      <c r="Q596" s="29"/>
      <c r="R596" s="82"/>
      <c r="S596" s="28"/>
      <c r="T596" s="28"/>
      <c r="U596" s="40"/>
      <c r="V596" s="28"/>
    </row>
    <row r="597" spans="1:22" ht="33" customHeight="1" thickBot="1" x14ac:dyDescent="0.4">
      <c r="A597" s="113"/>
      <c r="B597" s="114" t="s">
        <v>899</v>
      </c>
      <c r="C597" s="48" t="s">
        <v>111</v>
      </c>
      <c r="D597" s="48" t="s">
        <v>24</v>
      </c>
      <c r="E597" s="1">
        <v>45845.508402777778</v>
      </c>
      <c r="F597" s="2" t="s">
        <v>1</v>
      </c>
      <c r="G597" s="10"/>
      <c r="H597" s="14">
        <v>-6.6660000000000004</v>
      </c>
      <c r="I597" s="81">
        <v>20</v>
      </c>
      <c r="J597" s="8"/>
      <c r="K597" s="8">
        <v>2</v>
      </c>
      <c r="L597" s="8">
        <v>2</v>
      </c>
      <c r="M597" s="16">
        <v>42.217999999999996</v>
      </c>
      <c r="N597" s="81">
        <v>108</v>
      </c>
      <c r="O597" s="16"/>
      <c r="P597" s="16">
        <v>2</v>
      </c>
      <c r="Q597" s="10" t="s">
        <v>27</v>
      </c>
      <c r="R597" s="81">
        <v>6.0629954000000001</v>
      </c>
      <c r="S597" s="8">
        <v>154</v>
      </c>
      <c r="T597" s="8"/>
      <c r="U597" s="8"/>
      <c r="V597" s="8"/>
    </row>
    <row r="598" spans="1:22" ht="33" customHeight="1" thickBot="1" x14ac:dyDescent="0.4">
      <c r="A598" s="113"/>
      <c r="B598" s="114"/>
      <c r="C598" s="48" t="s">
        <v>111</v>
      </c>
      <c r="D598" s="48" t="s">
        <v>24</v>
      </c>
      <c r="E598" s="1">
        <v>45604.776782407411</v>
      </c>
      <c r="F598" s="2" t="s">
        <v>19</v>
      </c>
      <c r="G598" s="8" t="s">
        <v>20</v>
      </c>
      <c r="H598" s="16">
        <v>-6.6660000000000004</v>
      </c>
      <c r="I598" s="81">
        <v>20</v>
      </c>
      <c r="J598" s="8"/>
      <c r="K598" s="8">
        <v>2</v>
      </c>
      <c r="L598" s="8">
        <v>2</v>
      </c>
      <c r="M598" s="16">
        <v>46.106499999999997</v>
      </c>
      <c r="N598" s="81">
        <v>115</v>
      </c>
      <c r="O598" s="16"/>
      <c r="P598" s="16">
        <v>3</v>
      </c>
      <c r="Q598" s="8" t="s">
        <v>21</v>
      </c>
      <c r="R598" s="81">
        <v>11.299218699999999</v>
      </c>
      <c r="S598" s="8">
        <v>287</v>
      </c>
      <c r="T598" s="8"/>
      <c r="U598" s="8"/>
      <c r="V598" s="8" t="s">
        <v>25</v>
      </c>
    </row>
    <row r="599" spans="1:22" ht="33" customHeight="1" thickBot="1" x14ac:dyDescent="0.4">
      <c r="A599" s="113"/>
      <c r="B599" s="114"/>
      <c r="C599" s="48" t="s">
        <v>111</v>
      </c>
      <c r="D599" s="48" t="s">
        <v>24</v>
      </c>
      <c r="E599" s="4">
        <v>45845.506782407407</v>
      </c>
      <c r="F599" s="5" t="s">
        <v>26</v>
      </c>
      <c r="G599" s="11"/>
      <c r="H599" s="17">
        <v>-6.6660000000000004</v>
      </c>
      <c r="I599" s="83">
        <v>20</v>
      </c>
      <c r="J599" s="9"/>
      <c r="K599" s="9">
        <v>2</v>
      </c>
      <c r="L599" s="9">
        <v>2</v>
      </c>
      <c r="M599" s="17">
        <v>47.772999999999996</v>
      </c>
      <c r="N599" s="83">
        <v>118</v>
      </c>
      <c r="O599" s="17"/>
      <c r="P599" s="17">
        <v>3</v>
      </c>
      <c r="Q599" s="9" t="s">
        <v>27</v>
      </c>
      <c r="R599" s="83">
        <v>11.299218699999999</v>
      </c>
      <c r="S599" s="9">
        <v>287</v>
      </c>
      <c r="T599" s="9"/>
      <c r="U599" s="9"/>
      <c r="V599" s="9"/>
    </row>
    <row r="600" spans="1:22" ht="33" customHeight="1" thickBot="1" x14ac:dyDescent="0.4">
      <c r="A600" s="113"/>
      <c r="B600" s="114"/>
      <c r="C600" s="48" t="s">
        <v>111</v>
      </c>
      <c r="D600" s="48" t="s">
        <v>24</v>
      </c>
      <c r="E600" s="4">
        <v>45845.507824074077</v>
      </c>
      <c r="F600" s="5" t="s">
        <v>29</v>
      </c>
      <c r="G600" s="11"/>
      <c r="H600" s="15">
        <v>-5.5549999999999997</v>
      </c>
      <c r="I600" s="83">
        <v>22</v>
      </c>
      <c r="J600" s="9"/>
      <c r="K600" s="9">
        <v>1</v>
      </c>
      <c r="L600" s="9">
        <v>1</v>
      </c>
      <c r="M600" s="17">
        <v>42.217999999999996</v>
      </c>
      <c r="N600" s="83">
        <v>108</v>
      </c>
      <c r="O600" s="17"/>
      <c r="P600" s="17">
        <v>2</v>
      </c>
      <c r="Q600" s="11" t="s">
        <v>21</v>
      </c>
      <c r="R600" s="83">
        <v>23.976390899999998</v>
      </c>
      <c r="S600" s="9">
        <v>609</v>
      </c>
      <c r="T600" s="9"/>
      <c r="U600" s="9"/>
      <c r="V600" s="9"/>
    </row>
    <row r="601" spans="1:22" ht="33" customHeight="1" thickBot="1" x14ac:dyDescent="0.4">
      <c r="A601" s="113"/>
      <c r="B601" s="114"/>
      <c r="C601" s="48" t="s">
        <v>111</v>
      </c>
      <c r="D601" s="48" t="s">
        <v>24</v>
      </c>
      <c r="E601" s="1">
        <v>45845.507361111115</v>
      </c>
      <c r="F601" s="2" t="s">
        <v>28</v>
      </c>
      <c r="G601" s="10"/>
      <c r="H601" s="14">
        <v>0</v>
      </c>
      <c r="I601" s="81">
        <v>32</v>
      </c>
      <c r="J601" s="8"/>
      <c r="K601" s="8">
        <v>0</v>
      </c>
      <c r="L601" s="8">
        <v>0</v>
      </c>
      <c r="M601" s="16">
        <v>38.884999999999998</v>
      </c>
      <c r="N601" s="81">
        <v>102</v>
      </c>
      <c r="O601" s="16"/>
      <c r="P601" s="16">
        <v>1</v>
      </c>
      <c r="Q601" s="10" t="s">
        <v>21</v>
      </c>
      <c r="R601" s="81">
        <v>40.787423599999997</v>
      </c>
      <c r="S601" s="8">
        <v>1036</v>
      </c>
      <c r="T601" s="8"/>
      <c r="U601" s="8"/>
      <c r="V601" s="8"/>
    </row>
    <row r="602" spans="1:22" ht="33" customHeight="1" thickBot="1" x14ac:dyDescent="0.4">
      <c r="A602" s="113"/>
      <c r="B602" s="114"/>
      <c r="C602" s="48"/>
      <c r="D602" s="48"/>
      <c r="E602" s="1"/>
      <c r="F602" s="2"/>
      <c r="G602" s="10"/>
      <c r="H602" s="14"/>
      <c r="I602" s="81"/>
      <c r="J602" s="8"/>
      <c r="K602" s="8"/>
      <c r="L602" s="40">
        <f>AVERAGE(L597:L601)</f>
        <v>1.4</v>
      </c>
      <c r="M602" s="16"/>
      <c r="N602" s="81"/>
      <c r="O602" s="16"/>
      <c r="P602" s="41">
        <f>AVERAGE(P597:P601)</f>
        <v>2.2000000000000002</v>
      </c>
      <c r="Q602" s="10"/>
      <c r="R602" s="81"/>
      <c r="S602" s="8"/>
      <c r="T602" s="8"/>
      <c r="U602" s="40"/>
      <c r="V602" s="8"/>
    </row>
    <row r="603" spans="1:22" ht="33" customHeight="1" thickBot="1" x14ac:dyDescent="0.4">
      <c r="A603" s="113"/>
      <c r="B603" s="114" t="s">
        <v>18</v>
      </c>
      <c r="C603" s="47" t="s">
        <v>111</v>
      </c>
      <c r="D603" s="47" t="s">
        <v>18</v>
      </c>
      <c r="E603" s="20">
        <v>45844.615381944444</v>
      </c>
      <c r="F603" s="21" t="s">
        <v>1</v>
      </c>
      <c r="G603" s="22"/>
      <c r="H603" s="23">
        <v>-6.6660000000000004</v>
      </c>
      <c r="I603" s="80">
        <v>20</v>
      </c>
      <c r="J603" s="24"/>
      <c r="K603" s="24">
        <v>2</v>
      </c>
      <c r="L603" s="24">
        <v>2</v>
      </c>
      <c r="M603" s="25">
        <v>42.217999999999996</v>
      </c>
      <c r="N603" s="80">
        <v>108</v>
      </c>
      <c r="O603" s="25"/>
      <c r="P603" s="25">
        <v>2</v>
      </c>
      <c r="Q603" s="22" t="s">
        <v>21</v>
      </c>
      <c r="R603" s="80">
        <v>6.0629954000000001</v>
      </c>
      <c r="S603" s="24">
        <v>154</v>
      </c>
      <c r="T603" s="24"/>
      <c r="U603" s="24"/>
      <c r="V603" s="24"/>
    </row>
    <row r="604" spans="1:22" ht="33" customHeight="1" thickBot="1" x14ac:dyDescent="0.4">
      <c r="A604" s="113"/>
      <c r="B604" s="114"/>
      <c r="C604" s="47" t="s">
        <v>111</v>
      </c>
      <c r="D604" s="47" t="s">
        <v>18</v>
      </c>
      <c r="E604" s="20">
        <v>45844.614907407406</v>
      </c>
      <c r="F604" s="21" t="s">
        <v>23</v>
      </c>
      <c r="G604" s="22"/>
      <c r="H604" s="23">
        <v>-3.8885000000000001</v>
      </c>
      <c r="I604" s="80">
        <v>25</v>
      </c>
      <c r="J604" s="24"/>
      <c r="K604" s="24">
        <v>1</v>
      </c>
      <c r="L604" s="24">
        <v>1</v>
      </c>
      <c r="M604" s="25">
        <v>40.551499999999997</v>
      </c>
      <c r="N604" s="80">
        <v>105</v>
      </c>
      <c r="O604" s="25"/>
      <c r="P604" s="25">
        <v>1</v>
      </c>
      <c r="Q604" s="22" t="s">
        <v>21</v>
      </c>
      <c r="R604" s="80">
        <v>9.0944930999999993</v>
      </c>
      <c r="S604" s="24">
        <v>231</v>
      </c>
      <c r="T604" s="24"/>
      <c r="U604" s="24"/>
      <c r="V604" s="24"/>
    </row>
    <row r="605" spans="1:22" ht="33" customHeight="1" thickBot="1" x14ac:dyDescent="0.4">
      <c r="A605" s="113"/>
      <c r="B605" s="114"/>
      <c r="C605" s="47" t="s">
        <v>111</v>
      </c>
      <c r="D605" s="47" t="s">
        <v>18</v>
      </c>
      <c r="E605" s="20">
        <v>45604.781840277778</v>
      </c>
      <c r="F605" s="21" t="s">
        <v>19</v>
      </c>
      <c r="G605" s="24" t="s">
        <v>20</v>
      </c>
      <c r="H605" s="25">
        <v>-8.3324999999999996</v>
      </c>
      <c r="I605" s="80">
        <v>17</v>
      </c>
      <c r="J605" s="24"/>
      <c r="K605" s="24">
        <v>3</v>
      </c>
      <c r="L605" s="24">
        <v>3</v>
      </c>
      <c r="M605" s="25">
        <v>46.106499999999997</v>
      </c>
      <c r="N605" s="80">
        <v>115</v>
      </c>
      <c r="O605" s="25"/>
      <c r="P605" s="25">
        <v>3</v>
      </c>
      <c r="Q605" s="24" t="s">
        <v>21</v>
      </c>
      <c r="R605" s="80">
        <v>11.299218699999999</v>
      </c>
      <c r="S605" s="24">
        <v>287</v>
      </c>
      <c r="T605" s="24"/>
      <c r="U605" s="24"/>
      <c r="V605" s="24" t="s">
        <v>22</v>
      </c>
    </row>
    <row r="606" spans="1:22" ht="33" customHeight="1" thickBot="1" x14ac:dyDescent="0.4">
      <c r="A606" s="113"/>
      <c r="B606" s="114"/>
      <c r="C606" s="47" t="s">
        <v>111</v>
      </c>
      <c r="D606" s="47" t="s">
        <v>18</v>
      </c>
      <c r="E606" s="20">
        <v>45844.615960648145</v>
      </c>
      <c r="F606" s="21" t="s">
        <v>4</v>
      </c>
      <c r="G606" s="22"/>
      <c r="H606" s="23">
        <v>-3.8885000000000001</v>
      </c>
      <c r="I606" s="80">
        <v>25</v>
      </c>
      <c r="J606" s="24"/>
      <c r="K606" s="24">
        <v>1</v>
      </c>
      <c r="L606" s="24">
        <v>1</v>
      </c>
      <c r="M606" s="25">
        <v>40.551499999999997</v>
      </c>
      <c r="N606" s="80">
        <v>105</v>
      </c>
      <c r="O606" s="25"/>
      <c r="P606" s="25">
        <v>1</v>
      </c>
      <c r="Q606" s="22" t="s">
        <v>21</v>
      </c>
      <c r="R606" s="80">
        <v>16.181111099999999</v>
      </c>
      <c r="S606" s="24">
        <v>411</v>
      </c>
      <c r="T606" s="24"/>
      <c r="U606" s="24"/>
      <c r="V606" s="24"/>
    </row>
    <row r="607" spans="1:22" ht="33" customHeight="1" thickBot="1" x14ac:dyDescent="0.4">
      <c r="A607" s="113"/>
      <c r="B607" s="114"/>
      <c r="C607" s="47" t="s">
        <v>111</v>
      </c>
      <c r="D607" s="47" t="s">
        <v>18</v>
      </c>
      <c r="E607" s="20">
        <v>45844.616354166668</v>
      </c>
      <c r="F607" s="21" t="s">
        <v>2</v>
      </c>
      <c r="G607" s="22"/>
      <c r="H607" s="23">
        <v>-6.6660000000000004</v>
      </c>
      <c r="I607" s="80">
        <v>20</v>
      </c>
      <c r="J607" s="24"/>
      <c r="K607" s="24">
        <v>2</v>
      </c>
      <c r="L607" s="24">
        <v>2</v>
      </c>
      <c r="M607" s="25">
        <v>42.217999999999996</v>
      </c>
      <c r="N607" s="80">
        <v>108</v>
      </c>
      <c r="O607" s="25"/>
      <c r="P607" s="25">
        <v>2</v>
      </c>
      <c r="Q607" s="22" t="s">
        <v>21</v>
      </c>
      <c r="R607" s="80">
        <v>32.913403599999995</v>
      </c>
      <c r="S607" s="24">
        <v>836</v>
      </c>
      <c r="T607" s="24"/>
      <c r="U607" s="24"/>
      <c r="V607" s="24"/>
    </row>
    <row r="608" spans="1:22" ht="33" customHeight="1" thickBot="1" x14ac:dyDescent="0.4">
      <c r="A608" s="113"/>
      <c r="B608" s="114"/>
      <c r="C608" s="47"/>
      <c r="D608" s="47"/>
      <c r="E608" s="20"/>
      <c r="F608" s="21"/>
      <c r="G608" s="22"/>
      <c r="H608" s="23"/>
      <c r="I608" s="80"/>
      <c r="J608" s="24"/>
      <c r="K608" s="24"/>
      <c r="L608" s="40">
        <f>AVERAGE(L603:L607)</f>
        <v>1.8</v>
      </c>
      <c r="M608" s="25"/>
      <c r="N608" s="80"/>
      <c r="O608" s="25"/>
      <c r="P608" s="41">
        <f>AVERAGE(P603:P607)</f>
        <v>1.8</v>
      </c>
      <c r="Q608" s="22"/>
      <c r="R608" s="80"/>
      <c r="S608" s="24"/>
      <c r="T608" s="24"/>
      <c r="U608" s="40"/>
      <c r="V608" s="24"/>
    </row>
    <row r="609" spans="1:22" ht="33" customHeight="1" thickBot="1" x14ac:dyDescent="0.4">
      <c r="A609" s="106"/>
      <c r="B609" s="107" t="s">
        <v>322</v>
      </c>
      <c r="C609" s="48" t="s">
        <v>319</v>
      </c>
      <c r="D609" s="48" t="s">
        <v>322</v>
      </c>
      <c r="E609" s="1">
        <v>45835.615902777776</v>
      </c>
      <c r="F609" s="2" t="s">
        <v>323</v>
      </c>
      <c r="G609" s="10"/>
      <c r="H609" s="14">
        <v>12.7765</v>
      </c>
      <c r="I609" s="81">
        <v>55</v>
      </c>
      <c r="J609" s="8"/>
      <c r="K609" s="8">
        <v>0</v>
      </c>
      <c r="L609" s="8">
        <v>0</v>
      </c>
      <c r="M609" s="16">
        <v>46.106499999999997</v>
      </c>
      <c r="N609" s="81">
        <v>115</v>
      </c>
      <c r="O609" s="16"/>
      <c r="P609" s="16">
        <v>3</v>
      </c>
      <c r="Q609" s="10" t="s">
        <v>21</v>
      </c>
      <c r="R609" s="81">
        <v>5.1181130000000001</v>
      </c>
      <c r="S609" s="8">
        <v>130</v>
      </c>
      <c r="T609" s="8"/>
      <c r="U609" s="8"/>
      <c r="V609" s="8"/>
    </row>
    <row r="610" spans="1:22" ht="33" customHeight="1" thickBot="1" x14ac:dyDescent="0.4">
      <c r="A610" s="106"/>
      <c r="B610" s="107"/>
      <c r="C610" s="48" t="s">
        <v>319</v>
      </c>
      <c r="D610" s="48" t="s">
        <v>322</v>
      </c>
      <c r="E610" s="4">
        <v>45835.617361111108</v>
      </c>
      <c r="F610" s="5" t="s">
        <v>324</v>
      </c>
      <c r="G610" s="11"/>
      <c r="H610" s="15">
        <v>5.5549999999999997</v>
      </c>
      <c r="I610" s="83">
        <v>42</v>
      </c>
      <c r="J610" s="9"/>
      <c r="K610" s="9">
        <v>0</v>
      </c>
      <c r="L610" s="9">
        <v>0</v>
      </c>
      <c r="M610" s="17">
        <v>46.106499999999997</v>
      </c>
      <c r="N610" s="83">
        <v>115</v>
      </c>
      <c r="O610" s="17"/>
      <c r="P610" s="17">
        <v>3</v>
      </c>
      <c r="Q610" s="10" t="s">
        <v>21</v>
      </c>
      <c r="R610" s="83">
        <v>21.1023736</v>
      </c>
      <c r="S610" s="9">
        <v>536</v>
      </c>
      <c r="T610" s="9"/>
      <c r="U610" s="9"/>
      <c r="V610" s="9"/>
    </row>
    <row r="611" spans="1:22" ht="33" customHeight="1" thickBot="1" x14ac:dyDescent="0.4">
      <c r="A611" s="106"/>
      <c r="B611" s="107"/>
      <c r="C611" s="48"/>
      <c r="D611" s="48"/>
      <c r="E611" s="4"/>
      <c r="F611" s="5"/>
      <c r="G611" s="11"/>
      <c r="H611" s="15"/>
      <c r="I611" s="83"/>
      <c r="J611" s="9"/>
      <c r="K611" s="9"/>
      <c r="L611" s="40">
        <f>AVERAGE(L609:L610)</f>
        <v>0</v>
      </c>
      <c r="M611" s="17"/>
      <c r="N611" s="83"/>
      <c r="O611" s="17"/>
      <c r="P611" s="41">
        <f>AVERAGE(P609:P610)</f>
        <v>3</v>
      </c>
      <c r="Q611" s="11"/>
      <c r="R611" s="83"/>
      <c r="S611" s="9"/>
      <c r="T611" s="9"/>
      <c r="U611" s="40"/>
      <c r="V611" s="9"/>
    </row>
    <row r="612" spans="1:22" ht="33" customHeight="1" thickBot="1" x14ac:dyDescent="0.4">
      <c r="A612" s="110"/>
      <c r="B612" s="111" t="s">
        <v>113</v>
      </c>
      <c r="C612" s="49" t="s">
        <v>112</v>
      </c>
      <c r="D612" s="49" t="s">
        <v>113</v>
      </c>
      <c r="E612" s="27">
        <v>45842.737893518519</v>
      </c>
      <c r="F612" s="26" t="s">
        <v>96</v>
      </c>
      <c r="G612" s="29"/>
      <c r="H612" s="30">
        <v>1.6665000000000001</v>
      </c>
      <c r="I612" s="82">
        <v>35</v>
      </c>
      <c r="J612" s="28"/>
      <c r="K612" s="28">
        <v>0</v>
      </c>
      <c r="L612" s="28">
        <v>0</v>
      </c>
      <c r="M612" s="31">
        <v>38.884999999999998</v>
      </c>
      <c r="N612" s="82">
        <v>102</v>
      </c>
      <c r="O612" s="31"/>
      <c r="P612" s="31">
        <v>1</v>
      </c>
      <c r="Q612" s="29" t="s">
        <v>21</v>
      </c>
      <c r="R612" s="82">
        <v>8.1889807999999995</v>
      </c>
      <c r="S612" s="28">
        <v>208</v>
      </c>
      <c r="T612" s="28"/>
      <c r="U612" s="28"/>
      <c r="V612" s="28"/>
    </row>
    <row r="613" spans="1:22" ht="33" customHeight="1" thickBot="1" x14ac:dyDescent="0.4">
      <c r="A613" s="110"/>
      <c r="B613" s="111"/>
      <c r="C613" s="49" t="s">
        <v>112</v>
      </c>
      <c r="D613" s="49" t="s">
        <v>113</v>
      </c>
      <c r="E613" s="27">
        <v>45842.736655092594</v>
      </c>
      <c r="F613" s="26" t="s">
        <v>115</v>
      </c>
      <c r="G613" s="29"/>
      <c r="H613" s="30">
        <v>2.7774999999999999</v>
      </c>
      <c r="I613" s="82">
        <v>37</v>
      </c>
      <c r="J613" s="28"/>
      <c r="K613" s="28">
        <v>0</v>
      </c>
      <c r="L613" s="28">
        <v>0</v>
      </c>
      <c r="M613" s="31">
        <v>30.552499999999998</v>
      </c>
      <c r="N613" s="82">
        <v>87</v>
      </c>
      <c r="O613" s="31"/>
      <c r="P613" s="31">
        <v>0</v>
      </c>
      <c r="Q613" s="29" t="s">
        <v>21</v>
      </c>
      <c r="R613" s="82">
        <v>27.913400899999999</v>
      </c>
      <c r="S613" s="28">
        <v>709</v>
      </c>
      <c r="T613" s="28"/>
      <c r="U613" s="28"/>
      <c r="V613" s="28"/>
    </row>
    <row r="614" spans="1:22" ht="33" customHeight="1" thickBot="1" x14ac:dyDescent="0.4">
      <c r="A614" s="110"/>
      <c r="B614" s="111"/>
      <c r="C614" s="49" t="s">
        <v>112</v>
      </c>
      <c r="D614" s="49" t="s">
        <v>113</v>
      </c>
      <c r="E614" s="27">
        <v>45842.736064814817</v>
      </c>
      <c r="F614" s="26" t="s">
        <v>114</v>
      </c>
      <c r="G614" s="29"/>
      <c r="H614" s="30">
        <v>-1.111</v>
      </c>
      <c r="I614" s="82">
        <v>30</v>
      </c>
      <c r="J614" s="28"/>
      <c r="K614" s="28">
        <v>0</v>
      </c>
      <c r="L614" s="28">
        <v>0</v>
      </c>
      <c r="M614" s="31">
        <v>33.33</v>
      </c>
      <c r="N614" s="82">
        <v>92</v>
      </c>
      <c r="O614" s="31"/>
      <c r="P614" s="31">
        <v>0</v>
      </c>
      <c r="Q614" s="29" t="s">
        <v>21</v>
      </c>
      <c r="R614" s="82">
        <v>28.976393599999998</v>
      </c>
      <c r="S614" s="28">
        <v>736</v>
      </c>
      <c r="T614" s="28"/>
      <c r="U614" s="28"/>
      <c r="V614" s="28"/>
    </row>
    <row r="615" spans="1:22" ht="33" customHeight="1" thickBot="1" x14ac:dyDescent="0.4">
      <c r="A615" s="110"/>
      <c r="B615" s="111"/>
      <c r="C615" s="49"/>
      <c r="D615" s="49"/>
      <c r="E615" s="27"/>
      <c r="F615" s="26"/>
      <c r="G615" s="29"/>
      <c r="H615" s="30"/>
      <c r="I615" s="82"/>
      <c r="J615" s="28"/>
      <c r="K615" s="28"/>
      <c r="L615" s="40">
        <f>AVERAGE(L612:L614)</f>
        <v>0</v>
      </c>
      <c r="M615" s="31"/>
      <c r="N615" s="82"/>
      <c r="O615" s="31"/>
      <c r="P615" s="41">
        <f>AVERAGE(P612:P614)</f>
        <v>0.33333333333333331</v>
      </c>
      <c r="Q615" s="29"/>
      <c r="R615" s="82"/>
      <c r="S615" s="28"/>
      <c r="T615" s="28"/>
      <c r="U615" s="40"/>
      <c r="V615" s="28"/>
    </row>
    <row r="616" spans="1:22" ht="33" customHeight="1" thickBot="1" x14ac:dyDescent="0.4">
      <c r="A616" s="113"/>
      <c r="B616" s="114" t="s">
        <v>900</v>
      </c>
      <c r="C616" s="48" t="s">
        <v>111</v>
      </c>
      <c r="D616" s="48" t="s">
        <v>16</v>
      </c>
      <c r="E616" s="1">
        <v>45844.618657407409</v>
      </c>
      <c r="F616" s="2" t="s">
        <v>6</v>
      </c>
      <c r="G616" s="10"/>
      <c r="H616" s="14">
        <v>-3.8885000000000001</v>
      </c>
      <c r="I616" s="81">
        <v>25</v>
      </c>
      <c r="J616" s="8"/>
      <c r="K616" s="8">
        <v>1</v>
      </c>
      <c r="L616" s="8">
        <v>1</v>
      </c>
      <c r="M616" s="16">
        <v>40.551499999999997</v>
      </c>
      <c r="N616" s="81">
        <v>105</v>
      </c>
      <c r="O616" s="16"/>
      <c r="P616" s="16">
        <v>1</v>
      </c>
      <c r="Q616" s="10" t="s">
        <v>21</v>
      </c>
      <c r="R616" s="81">
        <v>29.6850554</v>
      </c>
      <c r="S616" s="8">
        <v>754</v>
      </c>
      <c r="T616" s="8"/>
      <c r="U616" s="8"/>
      <c r="V616" s="8"/>
    </row>
    <row r="617" spans="1:22" ht="33" customHeight="1" thickBot="1" x14ac:dyDescent="0.4">
      <c r="A617" s="113"/>
      <c r="B617" s="114"/>
      <c r="C617" s="48" t="s">
        <v>111</v>
      </c>
      <c r="D617" s="48" t="s">
        <v>16</v>
      </c>
      <c r="E617" s="4">
        <v>45844.618368055555</v>
      </c>
      <c r="F617" s="5" t="s">
        <v>2</v>
      </c>
      <c r="G617" s="11"/>
      <c r="H617" s="15">
        <v>-6.6660000000000004</v>
      </c>
      <c r="I617" s="83">
        <v>20</v>
      </c>
      <c r="J617" s="9"/>
      <c r="K617" s="9">
        <v>2</v>
      </c>
      <c r="L617" s="9">
        <v>2</v>
      </c>
      <c r="M617" s="17">
        <v>42.217999999999996</v>
      </c>
      <c r="N617" s="83">
        <v>108</v>
      </c>
      <c r="O617" s="17"/>
      <c r="P617" s="17">
        <v>2</v>
      </c>
      <c r="Q617" s="10" t="s">
        <v>21</v>
      </c>
      <c r="R617" s="83">
        <v>32.913403599999995</v>
      </c>
      <c r="S617" s="8">
        <v>836</v>
      </c>
      <c r="T617" s="8"/>
      <c r="U617" s="8"/>
      <c r="V617" s="9"/>
    </row>
    <row r="618" spans="1:22" ht="33" customHeight="1" thickBot="1" x14ac:dyDescent="0.4">
      <c r="A618" s="113"/>
      <c r="B618" s="114"/>
      <c r="C618" s="48" t="s">
        <v>111</v>
      </c>
      <c r="D618" s="48" t="s">
        <v>16</v>
      </c>
      <c r="E618" s="1">
        <v>45844.617777777778</v>
      </c>
      <c r="F618" s="2" t="s">
        <v>15</v>
      </c>
      <c r="G618" s="10"/>
      <c r="H618" s="14">
        <v>0</v>
      </c>
      <c r="I618" s="81">
        <v>32</v>
      </c>
      <c r="J618" s="8"/>
      <c r="K618" s="8">
        <v>0</v>
      </c>
      <c r="L618" s="8">
        <v>0</v>
      </c>
      <c r="M618" s="16">
        <v>36.662999999999997</v>
      </c>
      <c r="N618" s="81">
        <v>98</v>
      </c>
      <c r="O618" s="16"/>
      <c r="P618" s="16">
        <v>0</v>
      </c>
      <c r="Q618" s="10" t="s">
        <v>21</v>
      </c>
      <c r="R618" s="81">
        <v>47.7559313</v>
      </c>
      <c r="S618" s="8">
        <v>1213</v>
      </c>
      <c r="T618" s="8"/>
      <c r="U618" s="8"/>
      <c r="V618" s="8"/>
    </row>
    <row r="619" spans="1:22" ht="33" customHeight="1" thickBot="1" x14ac:dyDescent="0.4">
      <c r="A619" s="113"/>
      <c r="B619" s="114"/>
      <c r="C619" s="48" t="s">
        <v>111</v>
      </c>
      <c r="D619" s="48" t="s">
        <v>16</v>
      </c>
      <c r="E619" s="4">
        <v>45844.619409722225</v>
      </c>
      <c r="F619" s="5" t="s">
        <v>17</v>
      </c>
      <c r="G619" s="11"/>
      <c r="H619" s="15">
        <v>-1.111</v>
      </c>
      <c r="I619" s="83">
        <v>30</v>
      </c>
      <c r="J619" s="9"/>
      <c r="K619" s="9">
        <v>0</v>
      </c>
      <c r="L619" s="9">
        <v>0</v>
      </c>
      <c r="M619" s="17">
        <v>43.329000000000001</v>
      </c>
      <c r="N619" s="83">
        <v>110</v>
      </c>
      <c r="O619" s="17"/>
      <c r="P619" s="17">
        <v>2</v>
      </c>
      <c r="Q619" s="10" t="s">
        <v>21</v>
      </c>
      <c r="R619" s="83">
        <v>56.063022399999994</v>
      </c>
      <c r="S619" s="9">
        <v>1424</v>
      </c>
      <c r="T619" s="9"/>
      <c r="U619" s="9"/>
      <c r="V619" s="9"/>
    </row>
    <row r="620" spans="1:22" ht="33" customHeight="1" thickBot="1" x14ac:dyDescent="0.4">
      <c r="A620" s="113"/>
      <c r="B620" s="114"/>
      <c r="C620" s="48"/>
      <c r="D620" s="48"/>
      <c r="E620" s="4"/>
      <c r="F620" s="5"/>
      <c r="G620" s="11"/>
      <c r="H620" s="15"/>
      <c r="I620" s="83"/>
      <c r="J620" s="9"/>
      <c r="K620" s="9"/>
      <c r="L620" s="40">
        <f>AVERAGE(L616:L619)</f>
        <v>0.75</v>
      </c>
      <c r="M620" s="17"/>
      <c r="N620" s="83"/>
      <c r="O620" s="17"/>
      <c r="P620" s="41">
        <f>AVERAGE(P616:P619)</f>
        <v>1.25</v>
      </c>
      <c r="Q620" s="11"/>
      <c r="R620" s="83"/>
      <c r="S620" s="9"/>
      <c r="T620" s="9"/>
      <c r="U620" s="40"/>
      <c r="V620" s="9"/>
    </row>
    <row r="621" spans="1:22" ht="33" customHeight="1" thickBot="1" x14ac:dyDescent="0.4">
      <c r="A621" s="110"/>
      <c r="B621" s="111" t="s">
        <v>880</v>
      </c>
      <c r="C621" s="47" t="s">
        <v>112</v>
      </c>
      <c r="D621" s="47" t="s">
        <v>108</v>
      </c>
      <c r="E621" s="20">
        <v>45842.738680555558</v>
      </c>
      <c r="F621" s="21" t="s">
        <v>109</v>
      </c>
      <c r="G621" s="22"/>
      <c r="H621" s="23">
        <v>9.9990000000000006</v>
      </c>
      <c r="I621" s="80">
        <v>50</v>
      </c>
      <c r="J621" s="24"/>
      <c r="K621" s="24">
        <v>0</v>
      </c>
      <c r="L621" s="24">
        <v>0</v>
      </c>
      <c r="M621" s="25">
        <v>37.774000000000001</v>
      </c>
      <c r="N621" s="80">
        <v>100</v>
      </c>
      <c r="O621" s="25"/>
      <c r="P621" s="25">
        <v>0</v>
      </c>
      <c r="Q621" s="22" t="s">
        <v>21</v>
      </c>
      <c r="R621" s="80">
        <v>6.2992159999999995</v>
      </c>
      <c r="S621" s="24">
        <v>160</v>
      </c>
      <c r="T621" s="24"/>
      <c r="U621" s="24"/>
      <c r="V621" s="24"/>
    </row>
    <row r="622" spans="1:22" ht="33" customHeight="1" thickBot="1" x14ac:dyDescent="0.4">
      <c r="A622" s="110"/>
      <c r="B622" s="111"/>
      <c r="C622" s="47" t="s">
        <v>112</v>
      </c>
      <c r="D622" s="47" t="s">
        <v>108</v>
      </c>
      <c r="E622" s="20">
        <v>45842.738923611112</v>
      </c>
      <c r="F622" s="21" t="s">
        <v>110</v>
      </c>
      <c r="G622" s="22"/>
      <c r="H622" s="23">
        <v>4.444</v>
      </c>
      <c r="I622" s="80">
        <v>40</v>
      </c>
      <c r="J622" s="24"/>
      <c r="K622" s="24">
        <v>0</v>
      </c>
      <c r="L622" s="24">
        <v>0</v>
      </c>
      <c r="M622" s="25">
        <v>38.884999999999998</v>
      </c>
      <c r="N622" s="80">
        <v>102</v>
      </c>
      <c r="O622" s="25"/>
      <c r="P622" s="25">
        <v>1</v>
      </c>
      <c r="Q622" s="22" t="s">
        <v>21</v>
      </c>
      <c r="R622" s="80">
        <v>7.5984292999999994</v>
      </c>
      <c r="S622" s="24">
        <v>193</v>
      </c>
      <c r="T622" s="24"/>
      <c r="U622" s="24"/>
      <c r="V622" s="24"/>
    </row>
    <row r="623" spans="1:22" ht="33" customHeight="1" thickBot="1" x14ac:dyDescent="0.4">
      <c r="A623" s="110"/>
      <c r="B623" s="111"/>
      <c r="C623" s="47"/>
      <c r="D623" s="47"/>
      <c r="E623" s="20"/>
      <c r="F623" s="21"/>
      <c r="G623" s="22"/>
      <c r="H623" s="23"/>
      <c r="I623" s="80"/>
      <c r="J623" s="24"/>
      <c r="K623" s="24"/>
      <c r="L623" s="40">
        <f>AVERAGE(L621:L622)</f>
        <v>0</v>
      </c>
      <c r="M623" s="25"/>
      <c r="N623" s="80"/>
      <c r="O623" s="25"/>
      <c r="P623" s="41">
        <f>AVERAGE(P621:P622)</f>
        <v>0.5</v>
      </c>
      <c r="Q623" s="22"/>
      <c r="R623" s="80"/>
      <c r="S623" s="24"/>
      <c r="T623" s="24"/>
      <c r="U623" s="40"/>
      <c r="V623" s="24"/>
    </row>
    <row r="624" spans="1:22" ht="33" customHeight="1" thickBot="1" x14ac:dyDescent="0.4">
      <c r="A624" s="110"/>
      <c r="B624" s="111" t="s">
        <v>881</v>
      </c>
      <c r="C624" s="48" t="s">
        <v>112</v>
      </c>
      <c r="D624" s="48" t="s">
        <v>106</v>
      </c>
      <c r="E624" s="1">
        <v>45842.74015046296</v>
      </c>
      <c r="F624" s="2" t="s">
        <v>107</v>
      </c>
      <c r="G624" s="10"/>
      <c r="H624" s="14">
        <v>0</v>
      </c>
      <c r="I624" s="81">
        <v>32</v>
      </c>
      <c r="J624" s="8"/>
      <c r="K624" s="8">
        <v>0</v>
      </c>
      <c r="L624" s="8">
        <v>0</v>
      </c>
      <c r="M624" s="16">
        <v>47.772999999999996</v>
      </c>
      <c r="N624" s="81">
        <v>118</v>
      </c>
      <c r="O624" s="16"/>
      <c r="P624" s="16">
        <v>3</v>
      </c>
      <c r="Q624" s="10" t="s">
        <v>21</v>
      </c>
      <c r="R624" s="81">
        <v>2.8346472</v>
      </c>
      <c r="S624" s="8">
        <v>72</v>
      </c>
      <c r="T624" s="8"/>
      <c r="U624" s="8"/>
      <c r="V624" s="8"/>
    </row>
    <row r="625" spans="1:22" ht="33" customHeight="1" thickBot="1" x14ac:dyDescent="0.4">
      <c r="A625" s="110"/>
      <c r="B625" s="111"/>
      <c r="C625" s="48" t="s">
        <v>112</v>
      </c>
      <c r="D625" s="48" t="s">
        <v>106</v>
      </c>
      <c r="E625" s="1">
        <v>45842.740717592591</v>
      </c>
      <c r="F625" s="2" t="s">
        <v>62</v>
      </c>
      <c r="G625" s="10"/>
      <c r="H625" s="14">
        <v>0</v>
      </c>
      <c r="I625" s="81">
        <v>32</v>
      </c>
      <c r="J625" s="8"/>
      <c r="K625" s="8">
        <v>0</v>
      </c>
      <c r="L625" s="8">
        <v>0</v>
      </c>
      <c r="M625" s="16">
        <v>48.884</v>
      </c>
      <c r="N625" s="81">
        <v>120</v>
      </c>
      <c r="O625" s="16"/>
      <c r="P625" s="16">
        <v>3</v>
      </c>
      <c r="Q625" s="10" t="s">
        <v>21</v>
      </c>
      <c r="R625" s="81">
        <v>7.4803189999999997</v>
      </c>
      <c r="S625" s="8">
        <v>190</v>
      </c>
      <c r="T625" s="8"/>
      <c r="U625" s="8"/>
      <c r="V625" s="8"/>
    </row>
    <row r="626" spans="1:22" ht="33" customHeight="1" thickBot="1" x14ac:dyDescent="0.4">
      <c r="A626" s="110"/>
      <c r="B626" s="111"/>
      <c r="C626" s="48" t="s">
        <v>112</v>
      </c>
      <c r="D626" s="48" t="s">
        <v>106</v>
      </c>
      <c r="E626" s="4">
        <v>45842.740405092591</v>
      </c>
      <c r="F626" s="5" t="s">
        <v>61</v>
      </c>
      <c r="G626" s="11"/>
      <c r="H626" s="15">
        <v>-6.6660000000000004</v>
      </c>
      <c r="I626" s="83">
        <v>20</v>
      </c>
      <c r="J626" s="9"/>
      <c r="K626" s="9">
        <v>2</v>
      </c>
      <c r="L626" s="9">
        <v>2</v>
      </c>
      <c r="M626" s="17">
        <v>44.44</v>
      </c>
      <c r="N626" s="83">
        <v>112</v>
      </c>
      <c r="O626" s="17"/>
      <c r="P626" s="17">
        <v>2</v>
      </c>
      <c r="Q626" s="10" t="s">
        <v>21</v>
      </c>
      <c r="R626" s="83">
        <v>11.299218699999999</v>
      </c>
      <c r="S626" s="9">
        <v>287</v>
      </c>
      <c r="T626" s="9"/>
      <c r="U626" s="9"/>
      <c r="V626" s="9"/>
    </row>
    <row r="627" spans="1:22" ht="33" customHeight="1" thickBot="1" x14ac:dyDescent="0.4">
      <c r="A627" s="110"/>
      <c r="B627" s="111"/>
      <c r="C627" s="48"/>
      <c r="D627" s="48"/>
      <c r="E627" s="4"/>
      <c r="F627" s="5"/>
      <c r="G627" s="11"/>
      <c r="H627" s="15"/>
      <c r="I627" s="83"/>
      <c r="J627" s="9"/>
      <c r="K627" s="9"/>
      <c r="L627" s="40">
        <f>AVERAGE(L624:L626)</f>
        <v>0.66666666666666663</v>
      </c>
      <c r="M627" s="17"/>
      <c r="N627" s="83"/>
      <c r="O627" s="17"/>
      <c r="P627" s="41">
        <f>AVERAGE(P624:P626)</f>
        <v>2.6666666666666665</v>
      </c>
      <c r="Q627" s="11"/>
      <c r="R627" s="83"/>
      <c r="S627" s="9"/>
      <c r="T627" s="9"/>
      <c r="U627" s="40"/>
      <c r="V627" s="9"/>
    </row>
    <row r="628" spans="1:22" ht="33" customHeight="1" thickBot="1" x14ac:dyDescent="0.4">
      <c r="A628" s="110"/>
      <c r="B628" s="111" t="s">
        <v>882</v>
      </c>
      <c r="C628" s="49" t="s">
        <v>112</v>
      </c>
      <c r="D628" s="49" t="s">
        <v>104</v>
      </c>
      <c r="E628" s="27">
        <v>45777.677581018521</v>
      </c>
      <c r="F628" s="26" t="s">
        <v>78</v>
      </c>
      <c r="G628" s="29"/>
      <c r="H628" s="30">
        <v>-14.9985</v>
      </c>
      <c r="I628" s="82">
        <v>5</v>
      </c>
      <c r="J628" s="28"/>
      <c r="K628" s="28">
        <v>3</v>
      </c>
      <c r="L628" s="28">
        <v>3</v>
      </c>
      <c r="M628" s="31">
        <v>44.44</v>
      </c>
      <c r="N628" s="92">
        <v>112</v>
      </c>
      <c r="O628" s="30"/>
      <c r="P628" s="30">
        <v>2</v>
      </c>
      <c r="Q628" s="29" t="s">
        <v>21</v>
      </c>
      <c r="R628" s="92">
        <v>11.299218699999999</v>
      </c>
      <c r="S628" s="29">
        <v>287</v>
      </c>
      <c r="T628" s="29"/>
      <c r="U628" s="29"/>
      <c r="V628" s="28" t="s">
        <v>105</v>
      </c>
    </row>
    <row r="629" spans="1:22" ht="33" customHeight="1" thickBot="1" x14ac:dyDescent="0.4">
      <c r="A629" s="110"/>
      <c r="B629" s="111"/>
      <c r="C629" s="49" t="s">
        <v>112</v>
      </c>
      <c r="D629" s="49" t="s">
        <v>104</v>
      </c>
      <c r="E629" s="76">
        <v>45856</v>
      </c>
      <c r="F629" s="26" t="s">
        <v>283</v>
      </c>
      <c r="G629" s="29" t="s">
        <v>20</v>
      </c>
      <c r="H629" s="30">
        <v>0</v>
      </c>
      <c r="I629" s="82">
        <v>32</v>
      </c>
      <c r="J629" s="28"/>
      <c r="K629" s="28">
        <v>0</v>
      </c>
      <c r="L629" s="28">
        <v>0</v>
      </c>
      <c r="M629" s="31">
        <v>48.884</v>
      </c>
      <c r="N629" s="82">
        <v>120</v>
      </c>
      <c r="O629" s="31"/>
      <c r="P629" s="31">
        <v>3</v>
      </c>
      <c r="Q629" s="29" t="s">
        <v>21</v>
      </c>
      <c r="R629" s="82">
        <v>7.2047282999999993</v>
      </c>
      <c r="S629" s="28">
        <v>183</v>
      </c>
      <c r="T629" s="29"/>
      <c r="U629" s="29"/>
      <c r="V629" s="28"/>
    </row>
    <row r="630" spans="1:22" ht="33" customHeight="1" thickBot="1" x14ac:dyDescent="0.4">
      <c r="A630" s="110"/>
      <c r="B630" s="111"/>
      <c r="C630" s="49" t="s">
        <v>112</v>
      </c>
      <c r="D630" s="49" t="s">
        <v>104</v>
      </c>
      <c r="E630" s="76">
        <v>45856</v>
      </c>
      <c r="F630" s="26" t="s">
        <v>61</v>
      </c>
      <c r="G630" s="29"/>
      <c r="H630" s="30">
        <v>-6.6660000000000004</v>
      </c>
      <c r="I630" s="82">
        <v>20</v>
      </c>
      <c r="J630" s="28"/>
      <c r="K630" s="28">
        <v>2</v>
      </c>
      <c r="L630" s="28">
        <v>2</v>
      </c>
      <c r="M630" s="31">
        <v>44.44</v>
      </c>
      <c r="N630" s="82">
        <v>112</v>
      </c>
      <c r="O630" s="31"/>
      <c r="P630" s="31">
        <v>2</v>
      </c>
      <c r="Q630" s="29" t="s">
        <v>21</v>
      </c>
      <c r="R630" s="82">
        <v>11.299218699999999</v>
      </c>
      <c r="S630" s="28">
        <v>287</v>
      </c>
      <c r="T630" s="29"/>
      <c r="U630" s="29"/>
      <c r="V630" s="28"/>
    </row>
    <row r="631" spans="1:22" ht="33" customHeight="1" thickBot="1" x14ac:dyDescent="0.4">
      <c r="A631" s="110"/>
      <c r="B631" s="111"/>
      <c r="C631" s="49"/>
      <c r="D631" s="49"/>
      <c r="E631" s="27"/>
      <c r="F631" s="26"/>
      <c r="G631" s="29"/>
      <c r="H631" s="30"/>
      <c r="I631" s="82"/>
      <c r="J631" s="28"/>
      <c r="K631" s="28"/>
      <c r="L631" s="40">
        <f>AVERAGE(L628:L630)</f>
        <v>1.6666666666666667</v>
      </c>
      <c r="M631" s="31"/>
      <c r="N631" s="92"/>
      <c r="O631" s="30"/>
      <c r="P631" s="138">
        <f>AVERAGE(P628:P630)</f>
        <v>2.3333333333333335</v>
      </c>
      <c r="Q631" s="29"/>
      <c r="R631" s="92"/>
      <c r="S631" s="29"/>
      <c r="T631" s="29"/>
      <c r="U631" s="139"/>
      <c r="V631" s="28"/>
    </row>
    <row r="632" spans="1:22" ht="33" customHeight="1" thickBot="1" x14ac:dyDescent="0.4">
      <c r="A632" s="117" t="s">
        <v>762</v>
      </c>
      <c r="B632" s="118" t="s">
        <v>14</v>
      </c>
      <c r="C632" s="48" t="s">
        <v>111</v>
      </c>
      <c r="D632" s="48" t="s">
        <v>14</v>
      </c>
      <c r="E632" s="1">
        <v>45844.621030092596</v>
      </c>
      <c r="F632" s="2" t="s">
        <v>3</v>
      </c>
      <c r="G632" s="10"/>
      <c r="H632" s="14">
        <v>-3.8885000000000001</v>
      </c>
      <c r="I632" s="81">
        <v>25</v>
      </c>
      <c r="J632" s="8"/>
      <c r="K632" s="8">
        <v>1</v>
      </c>
      <c r="L632" s="8">
        <v>1</v>
      </c>
      <c r="M632" s="16">
        <v>40.551499999999997</v>
      </c>
      <c r="N632" s="81">
        <v>105</v>
      </c>
      <c r="O632" s="16"/>
      <c r="P632" s="16">
        <v>1</v>
      </c>
      <c r="Q632" s="10" t="s">
        <v>21</v>
      </c>
      <c r="R632" s="81">
        <v>11.7716599</v>
      </c>
      <c r="S632" s="8">
        <v>299</v>
      </c>
      <c r="T632" s="8"/>
      <c r="U632" s="8"/>
      <c r="V632" s="8"/>
    </row>
    <row r="633" spans="1:22" ht="33" customHeight="1" thickBot="1" x14ac:dyDescent="0.4">
      <c r="A633" s="117"/>
      <c r="B633" s="118"/>
      <c r="C633" s="48" t="s">
        <v>111</v>
      </c>
      <c r="D633" s="48" t="s">
        <v>14</v>
      </c>
      <c r="E633" s="1">
        <v>45844.620162037034</v>
      </c>
      <c r="F633" s="2" t="s">
        <v>2</v>
      </c>
      <c r="G633" s="10"/>
      <c r="H633" s="14">
        <v>-6.6660000000000004</v>
      </c>
      <c r="I633" s="81">
        <v>20</v>
      </c>
      <c r="J633" s="8"/>
      <c r="K633" s="8">
        <v>2</v>
      </c>
      <c r="L633" s="8">
        <v>2</v>
      </c>
      <c r="M633" s="16">
        <v>42.217999999999996</v>
      </c>
      <c r="N633" s="81">
        <v>108</v>
      </c>
      <c r="O633" s="16"/>
      <c r="P633" s="16">
        <v>2</v>
      </c>
      <c r="Q633" s="10" t="s">
        <v>21</v>
      </c>
      <c r="R633" s="81">
        <v>32.913403599999995</v>
      </c>
      <c r="S633" s="8">
        <v>836</v>
      </c>
      <c r="T633" s="8"/>
      <c r="U633" s="8"/>
      <c r="V633" s="8"/>
    </row>
    <row r="634" spans="1:22" ht="33" customHeight="1" thickBot="1" x14ac:dyDescent="0.4">
      <c r="A634" s="117"/>
      <c r="B634" s="118"/>
      <c r="C634" s="48" t="s">
        <v>111</v>
      </c>
      <c r="D634" s="48" t="s">
        <v>14</v>
      </c>
      <c r="E634" s="4">
        <v>45844.620659722219</v>
      </c>
      <c r="F634" s="5" t="s">
        <v>15</v>
      </c>
      <c r="G634" s="11"/>
      <c r="H634" s="15">
        <v>0</v>
      </c>
      <c r="I634" s="83">
        <v>32</v>
      </c>
      <c r="J634" s="9"/>
      <c r="K634" s="9">
        <v>0</v>
      </c>
      <c r="L634" s="9">
        <v>0</v>
      </c>
      <c r="M634" s="17">
        <v>36.662999999999997</v>
      </c>
      <c r="N634" s="83">
        <v>98</v>
      </c>
      <c r="O634" s="17"/>
      <c r="P634" s="17">
        <v>0</v>
      </c>
      <c r="Q634" s="11" t="s">
        <v>21</v>
      </c>
      <c r="R634" s="83">
        <v>47.7559313</v>
      </c>
      <c r="S634" s="9">
        <v>1213</v>
      </c>
      <c r="T634" s="9"/>
      <c r="U634" s="9"/>
      <c r="V634" s="9"/>
    </row>
    <row r="635" spans="1:22" ht="33" customHeight="1" thickBot="1" x14ac:dyDescent="0.4">
      <c r="A635" s="117"/>
      <c r="B635" s="118"/>
      <c r="C635" s="48"/>
      <c r="D635" s="48"/>
      <c r="E635" s="4"/>
      <c r="F635" s="5"/>
      <c r="G635" s="11"/>
      <c r="H635" s="15"/>
      <c r="I635" s="83"/>
      <c r="J635" s="9"/>
      <c r="K635" s="9"/>
      <c r="L635" s="40">
        <f>AVERAGE(L632:L634)</f>
        <v>1</v>
      </c>
      <c r="M635" s="17"/>
      <c r="N635" s="83"/>
      <c r="O635" s="17"/>
      <c r="P635" s="41">
        <f>AVERAGE(P632:P634)</f>
        <v>1</v>
      </c>
      <c r="Q635" s="11"/>
      <c r="R635" s="83"/>
      <c r="S635" s="9"/>
      <c r="T635" s="9"/>
      <c r="U635" s="40"/>
      <c r="V635" s="9"/>
    </row>
    <row r="636" spans="1:22" ht="33" customHeight="1" thickBot="1" x14ac:dyDescent="0.4">
      <c r="A636" s="110"/>
      <c r="B636" s="111" t="s">
        <v>100</v>
      </c>
      <c r="C636" s="47" t="s">
        <v>112</v>
      </c>
      <c r="D636" s="47" t="s">
        <v>100</v>
      </c>
      <c r="E636" s="20">
        <v>45842.743842592594</v>
      </c>
      <c r="F636" s="21" t="s">
        <v>101</v>
      </c>
      <c r="G636" s="22"/>
      <c r="H636" s="23">
        <v>0</v>
      </c>
      <c r="I636" s="80">
        <v>32</v>
      </c>
      <c r="J636" s="24"/>
      <c r="K636" s="24">
        <v>0</v>
      </c>
      <c r="L636" s="24">
        <v>0</v>
      </c>
      <c r="M636" s="25">
        <v>44.44</v>
      </c>
      <c r="N636" s="80">
        <v>112</v>
      </c>
      <c r="O636" s="25"/>
      <c r="P636" s="25">
        <v>2</v>
      </c>
      <c r="Q636" s="22" t="s">
        <v>21</v>
      </c>
      <c r="R636" s="80">
        <v>8.7401622000000003</v>
      </c>
      <c r="S636" s="24">
        <v>222</v>
      </c>
      <c r="T636" s="24"/>
      <c r="U636" s="24"/>
      <c r="V636" s="24"/>
    </row>
    <row r="637" spans="1:22" ht="33" customHeight="1" thickBot="1" x14ac:dyDescent="0.4">
      <c r="A637" s="110"/>
      <c r="B637" s="111"/>
      <c r="C637" s="47" t="s">
        <v>112</v>
      </c>
      <c r="D637" s="47" t="s">
        <v>100</v>
      </c>
      <c r="E637" s="20">
        <v>45842.744143518517</v>
      </c>
      <c r="F637" s="21" t="s">
        <v>17</v>
      </c>
      <c r="G637" s="22"/>
      <c r="H637" s="23">
        <v>0</v>
      </c>
      <c r="I637" s="80">
        <v>32</v>
      </c>
      <c r="J637" s="24"/>
      <c r="K637" s="24">
        <v>0</v>
      </c>
      <c r="L637" s="24">
        <v>0</v>
      </c>
      <c r="M637" s="25">
        <v>40.551499999999997</v>
      </c>
      <c r="N637" s="80">
        <v>105</v>
      </c>
      <c r="O637" s="25"/>
      <c r="P637" s="25">
        <v>1</v>
      </c>
      <c r="Q637" s="22" t="s">
        <v>21</v>
      </c>
      <c r="R637" s="80">
        <v>55.118139999999997</v>
      </c>
      <c r="S637" s="24">
        <v>1400</v>
      </c>
      <c r="T637" s="24"/>
      <c r="U637" s="24"/>
      <c r="V637" s="24"/>
    </row>
    <row r="638" spans="1:22" ht="33" customHeight="1" thickBot="1" x14ac:dyDescent="0.4">
      <c r="A638" s="110"/>
      <c r="B638" s="111"/>
      <c r="C638" s="47" t="s">
        <v>112</v>
      </c>
      <c r="D638" s="47" t="s">
        <v>100</v>
      </c>
      <c r="E638" s="20">
        <v>45842.74454861111</v>
      </c>
      <c r="F638" s="21" t="s">
        <v>102</v>
      </c>
      <c r="G638" s="22"/>
      <c r="H638" s="23">
        <v>11.11</v>
      </c>
      <c r="I638" s="80">
        <v>52</v>
      </c>
      <c r="J638" s="24"/>
      <c r="K638" s="24">
        <v>0</v>
      </c>
      <c r="L638" s="24">
        <v>0</v>
      </c>
      <c r="M638" s="25">
        <v>38.329500000000003</v>
      </c>
      <c r="N638" s="80">
        <v>101</v>
      </c>
      <c r="O638" s="25"/>
      <c r="P638" s="25">
        <v>1</v>
      </c>
      <c r="Q638" s="22" t="s">
        <v>21</v>
      </c>
      <c r="R638" s="80">
        <v>77.2441362</v>
      </c>
      <c r="S638" s="24">
        <v>1962</v>
      </c>
      <c r="T638" s="24"/>
      <c r="U638" s="24"/>
      <c r="V638" s="24"/>
    </row>
    <row r="639" spans="1:22" ht="33" customHeight="1" thickBot="1" x14ac:dyDescent="0.4">
      <c r="A639" s="110"/>
      <c r="B639" s="111"/>
      <c r="C639" s="47" t="s">
        <v>112</v>
      </c>
      <c r="D639" s="47" t="s">
        <v>100</v>
      </c>
      <c r="E639" s="20">
        <v>45856</v>
      </c>
      <c r="F639" s="21" t="s">
        <v>61</v>
      </c>
      <c r="G639" s="22"/>
      <c r="H639" s="23">
        <f>(I639-32)/1.8</f>
        <v>-7.2222222222222223</v>
      </c>
      <c r="I639" s="80">
        <v>19</v>
      </c>
      <c r="J639" s="24"/>
      <c r="K639" s="24">
        <v>2</v>
      </c>
      <c r="L639" s="24">
        <v>2</v>
      </c>
      <c r="M639" s="25">
        <f>(N639-32)/1.8</f>
        <v>44.444444444444443</v>
      </c>
      <c r="N639" s="80">
        <v>112</v>
      </c>
      <c r="O639" s="25"/>
      <c r="P639" s="25">
        <v>2</v>
      </c>
      <c r="Q639" s="22" t="s">
        <v>27</v>
      </c>
      <c r="R639" s="80">
        <f>S639/25.4</f>
        <v>11.299212598425198</v>
      </c>
      <c r="S639" s="24">
        <v>287</v>
      </c>
      <c r="T639" s="24"/>
      <c r="U639" s="24"/>
      <c r="V639" s="24"/>
    </row>
    <row r="640" spans="1:22" ht="33" customHeight="1" thickBot="1" x14ac:dyDescent="0.4">
      <c r="A640" s="110"/>
      <c r="B640" s="111"/>
      <c r="C640" s="47"/>
      <c r="D640" s="47"/>
      <c r="E640" s="20"/>
      <c r="F640" s="21"/>
      <c r="G640" s="22"/>
      <c r="H640" s="23"/>
      <c r="I640" s="80"/>
      <c r="J640" s="24"/>
      <c r="K640" s="24"/>
      <c r="L640" s="40">
        <f>AVERAGE(L636:L639)</f>
        <v>0.5</v>
      </c>
      <c r="M640" s="25"/>
      <c r="N640" s="80"/>
      <c r="O640" s="25"/>
      <c r="P640" s="41">
        <f>AVERAGE(P636:P639)</f>
        <v>1.5</v>
      </c>
      <c r="Q640" s="22"/>
      <c r="R640" s="80"/>
      <c r="S640" s="24"/>
      <c r="T640" s="24"/>
      <c r="U640" s="40"/>
      <c r="V640" s="24"/>
    </row>
    <row r="641" spans="1:22" ht="33" customHeight="1" thickBot="1" x14ac:dyDescent="0.4">
      <c r="A641" s="117" t="s">
        <v>762</v>
      </c>
      <c r="B641" s="118" t="s">
        <v>13</v>
      </c>
      <c r="C641" s="48" t="s">
        <v>111</v>
      </c>
      <c r="D641" s="48" t="s">
        <v>13</v>
      </c>
      <c r="E641" s="1">
        <v>45844.625081018516</v>
      </c>
      <c r="F641" s="2" t="s">
        <v>4</v>
      </c>
      <c r="G641" s="10"/>
      <c r="H641" s="14">
        <v>-3.8885000000000001</v>
      </c>
      <c r="I641" s="81">
        <v>25</v>
      </c>
      <c r="J641" s="8"/>
      <c r="K641" s="8">
        <v>1</v>
      </c>
      <c r="L641" s="8">
        <v>1</v>
      </c>
      <c r="M641" s="16">
        <v>43.329000000000001</v>
      </c>
      <c r="N641" s="81">
        <v>110</v>
      </c>
      <c r="O641" s="16"/>
      <c r="P641" s="16">
        <v>2</v>
      </c>
      <c r="Q641" s="10" t="s">
        <v>21</v>
      </c>
      <c r="R641" s="81">
        <v>16.181111099999999</v>
      </c>
      <c r="S641" s="8">
        <v>411</v>
      </c>
      <c r="T641" s="8"/>
      <c r="U641" s="8"/>
      <c r="V641" s="8"/>
    </row>
    <row r="642" spans="1:22" ht="33" customHeight="1" thickBot="1" x14ac:dyDescent="0.4">
      <c r="A642" s="117"/>
      <c r="B642" s="118"/>
      <c r="C642" s="48" t="s">
        <v>111</v>
      </c>
      <c r="D642" s="48" t="s">
        <v>13</v>
      </c>
      <c r="E642" s="4">
        <v>45844.62462962963</v>
      </c>
      <c r="F642" s="5" t="s">
        <v>3</v>
      </c>
      <c r="G642" s="11"/>
      <c r="H642" s="15">
        <v>-3.8885000000000001</v>
      </c>
      <c r="I642" s="83">
        <v>25</v>
      </c>
      <c r="J642" s="9"/>
      <c r="K642" s="9">
        <v>1</v>
      </c>
      <c r="L642" s="9">
        <v>1</v>
      </c>
      <c r="M642" s="17">
        <v>40.551499999999997</v>
      </c>
      <c r="N642" s="83">
        <v>105</v>
      </c>
      <c r="O642" s="17"/>
      <c r="P642" s="17">
        <v>1</v>
      </c>
      <c r="Q642" s="10" t="s">
        <v>21</v>
      </c>
      <c r="R642" s="83">
        <v>17.716545</v>
      </c>
      <c r="S642" s="9">
        <v>450</v>
      </c>
      <c r="T642" s="9"/>
      <c r="U642" s="9"/>
      <c r="V642" s="9"/>
    </row>
    <row r="643" spans="1:22" ht="33" customHeight="1" thickBot="1" x14ac:dyDescent="0.4">
      <c r="A643" s="117"/>
      <c r="B643" s="118"/>
      <c r="C643" s="48" t="s">
        <v>111</v>
      </c>
      <c r="D643" s="48" t="s">
        <v>13</v>
      </c>
      <c r="E643" s="1">
        <v>45844.622939814813</v>
      </c>
      <c r="F643" s="2" t="s">
        <v>11</v>
      </c>
      <c r="G643" s="10"/>
      <c r="H643" s="14">
        <v>0</v>
      </c>
      <c r="I643" s="81">
        <v>32</v>
      </c>
      <c r="J643" s="8"/>
      <c r="K643" s="8">
        <v>0</v>
      </c>
      <c r="L643" s="8">
        <v>0</v>
      </c>
      <c r="M643" s="16">
        <v>42.217999999999996</v>
      </c>
      <c r="N643" s="81">
        <v>108</v>
      </c>
      <c r="O643" s="16"/>
      <c r="P643" s="16">
        <v>2</v>
      </c>
      <c r="Q643" s="10" t="s">
        <v>21</v>
      </c>
      <c r="R643" s="81">
        <v>24.409461999999998</v>
      </c>
      <c r="S643" s="8">
        <v>620</v>
      </c>
      <c r="T643" s="8"/>
      <c r="U643" s="8"/>
      <c r="V643" s="8"/>
    </row>
    <row r="644" spans="1:22" ht="33" customHeight="1" thickBot="1" x14ac:dyDescent="0.4">
      <c r="A644" s="117"/>
      <c r="B644" s="118"/>
      <c r="C644" s="48" t="s">
        <v>111</v>
      </c>
      <c r="D644" s="48" t="s">
        <v>13</v>
      </c>
      <c r="E644" s="1">
        <v>45844.624178240738</v>
      </c>
      <c r="F644" s="2" t="s">
        <v>6</v>
      </c>
      <c r="G644" s="10"/>
      <c r="H644" s="14">
        <v>-3.8885000000000001</v>
      </c>
      <c r="I644" s="81">
        <v>25</v>
      </c>
      <c r="J644" s="8"/>
      <c r="K644" s="8">
        <v>1</v>
      </c>
      <c r="L644" s="8">
        <v>1</v>
      </c>
      <c r="M644" s="16">
        <v>40.551499999999997</v>
      </c>
      <c r="N644" s="81">
        <v>105</v>
      </c>
      <c r="O644" s="16"/>
      <c r="P644" s="16">
        <v>1</v>
      </c>
      <c r="Q644" s="10" t="s">
        <v>21</v>
      </c>
      <c r="R644" s="81">
        <v>29.6850554</v>
      </c>
      <c r="S644" s="8">
        <v>754</v>
      </c>
      <c r="T644" s="8"/>
      <c r="U644" s="8"/>
      <c r="V644" s="8"/>
    </row>
    <row r="645" spans="1:22" ht="33" customHeight="1" thickBot="1" x14ac:dyDescent="0.4">
      <c r="A645" s="117"/>
      <c r="B645" s="118"/>
      <c r="C645" s="48" t="s">
        <v>111</v>
      </c>
      <c r="D645" s="48" t="s">
        <v>13</v>
      </c>
      <c r="E645" s="4">
        <v>45844.623657407406</v>
      </c>
      <c r="F645" s="5" t="s">
        <v>12</v>
      </c>
      <c r="G645" s="11"/>
      <c r="H645" s="15">
        <v>0</v>
      </c>
      <c r="I645" s="83">
        <v>32</v>
      </c>
      <c r="J645" s="9"/>
      <c r="K645" s="9">
        <v>0</v>
      </c>
      <c r="L645" s="9">
        <v>0</v>
      </c>
      <c r="M645" s="17">
        <v>38.884999999999998</v>
      </c>
      <c r="N645" s="83">
        <v>102</v>
      </c>
      <c r="O645" s="17"/>
      <c r="P645" s="17">
        <v>1</v>
      </c>
      <c r="Q645" s="10" t="s">
        <v>21</v>
      </c>
      <c r="R645" s="83">
        <v>40.748053499999997</v>
      </c>
      <c r="S645" s="9">
        <v>1035</v>
      </c>
      <c r="T645" s="9"/>
      <c r="U645" s="9"/>
      <c r="V645" s="9"/>
    </row>
    <row r="646" spans="1:22" ht="33" customHeight="1" thickBot="1" x14ac:dyDescent="0.4">
      <c r="A646" s="117"/>
      <c r="B646" s="118"/>
      <c r="C646" s="48"/>
      <c r="D646" s="48"/>
      <c r="E646" s="4"/>
      <c r="F646" s="5"/>
      <c r="G646" s="11"/>
      <c r="H646" s="15"/>
      <c r="I646" s="83"/>
      <c r="J646" s="9"/>
      <c r="K646" s="9"/>
      <c r="L646" s="40">
        <f>AVERAGE(L641:L645)</f>
        <v>0.6</v>
      </c>
      <c r="M646" s="17"/>
      <c r="N646" s="83"/>
      <c r="O646" s="17"/>
      <c r="P646" s="41">
        <f>AVERAGE(P641:P645)</f>
        <v>1.4</v>
      </c>
      <c r="Q646" s="11"/>
      <c r="R646" s="83"/>
      <c r="S646" s="9"/>
      <c r="T646" s="9"/>
      <c r="U646" s="40"/>
      <c r="V646" s="9"/>
    </row>
    <row r="647" spans="1:22" ht="33" customHeight="1" thickBot="1" x14ac:dyDescent="0.4">
      <c r="A647" s="117" t="s">
        <v>762</v>
      </c>
      <c r="B647" s="118" t="s">
        <v>9</v>
      </c>
      <c r="C647" s="49" t="s">
        <v>111</v>
      </c>
      <c r="D647" s="49" t="s">
        <v>9</v>
      </c>
      <c r="E647" s="27">
        <v>45844.626168981478</v>
      </c>
      <c r="F647" s="26" t="s">
        <v>3</v>
      </c>
      <c r="G647" s="29"/>
      <c r="H647" s="30">
        <v>-3.8885000000000001</v>
      </c>
      <c r="I647" s="82">
        <v>25</v>
      </c>
      <c r="J647" s="28"/>
      <c r="K647" s="28">
        <v>1</v>
      </c>
      <c r="L647" s="28">
        <v>1</v>
      </c>
      <c r="M647" s="31">
        <v>40.551499999999997</v>
      </c>
      <c r="N647" s="82">
        <v>105</v>
      </c>
      <c r="O647" s="31"/>
      <c r="P647" s="31">
        <v>1</v>
      </c>
      <c r="Q647" s="29" t="s">
        <v>21</v>
      </c>
      <c r="R647" s="82">
        <v>11.7716599</v>
      </c>
      <c r="S647" s="28">
        <v>299</v>
      </c>
      <c r="T647" s="28"/>
      <c r="U647" s="28"/>
      <c r="V647" s="28"/>
    </row>
    <row r="648" spans="1:22" ht="33" customHeight="1" thickBot="1" x14ac:dyDescent="0.4">
      <c r="A648" s="117"/>
      <c r="B648" s="118"/>
      <c r="C648" s="49" t="s">
        <v>111</v>
      </c>
      <c r="D648" s="49" t="s">
        <v>9</v>
      </c>
      <c r="E648" s="27">
        <v>45844.625821759262</v>
      </c>
      <c r="F648" s="26" t="s">
        <v>10</v>
      </c>
      <c r="G648" s="29"/>
      <c r="H648" s="30">
        <v>-6.6660000000000004</v>
      </c>
      <c r="I648" s="82">
        <v>20</v>
      </c>
      <c r="J648" s="28"/>
      <c r="K648" s="28">
        <v>2</v>
      </c>
      <c r="L648" s="28">
        <v>2</v>
      </c>
      <c r="M648" s="31">
        <v>42.217999999999996</v>
      </c>
      <c r="N648" s="82">
        <v>108</v>
      </c>
      <c r="O648" s="31"/>
      <c r="P648" s="31">
        <v>2</v>
      </c>
      <c r="Q648" s="29" t="s">
        <v>21</v>
      </c>
      <c r="R648" s="82">
        <v>23.976390899999998</v>
      </c>
      <c r="S648" s="28">
        <v>609</v>
      </c>
      <c r="T648" s="28"/>
      <c r="U648" s="28"/>
      <c r="V648" s="28"/>
    </row>
    <row r="649" spans="1:22" ht="33" customHeight="1" thickBot="1" x14ac:dyDescent="0.4">
      <c r="A649" s="117"/>
      <c r="B649" s="118"/>
      <c r="C649" s="49" t="s">
        <v>111</v>
      </c>
      <c r="D649" s="49" t="s">
        <v>9</v>
      </c>
      <c r="E649" s="27">
        <v>45844.626828703702</v>
      </c>
      <c r="F649" s="26" t="s">
        <v>6</v>
      </c>
      <c r="G649" s="29"/>
      <c r="H649" s="30">
        <v>-3.8885000000000001</v>
      </c>
      <c r="I649" s="82">
        <v>25</v>
      </c>
      <c r="J649" s="28"/>
      <c r="K649" s="28">
        <v>1</v>
      </c>
      <c r="L649" s="28">
        <v>1</v>
      </c>
      <c r="M649" s="31">
        <v>40.551499999999997</v>
      </c>
      <c r="N649" s="82">
        <v>105</v>
      </c>
      <c r="O649" s="31"/>
      <c r="P649" s="31">
        <v>1</v>
      </c>
      <c r="Q649" s="29" t="s">
        <v>21</v>
      </c>
      <c r="R649" s="82">
        <v>29.6850554</v>
      </c>
      <c r="S649" s="28">
        <v>754</v>
      </c>
      <c r="T649" s="28"/>
      <c r="U649" s="28"/>
      <c r="V649" s="28"/>
    </row>
    <row r="650" spans="1:22" ht="33" customHeight="1" thickBot="1" x14ac:dyDescent="0.4">
      <c r="A650" s="117"/>
      <c r="B650" s="118"/>
      <c r="C650" s="49" t="s">
        <v>111</v>
      </c>
      <c r="D650" s="49" t="s">
        <v>9</v>
      </c>
      <c r="E650" s="27">
        <v>45844.626539351855</v>
      </c>
      <c r="F650" s="26" t="s">
        <v>2</v>
      </c>
      <c r="G650" s="29"/>
      <c r="H650" s="30">
        <v>-6.6660000000000004</v>
      </c>
      <c r="I650" s="82">
        <v>20</v>
      </c>
      <c r="J650" s="28"/>
      <c r="K650" s="28">
        <v>2</v>
      </c>
      <c r="L650" s="28">
        <v>2</v>
      </c>
      <c r="M650" s="31">
        <v>42.217999999999996</v>
      </c>
      <c r="N650" s="82">
        <v>108</v>
      </c>
      <c r="O650" s="31"/>
      <c r="P650" s="31">
        <v>2</v>
      </c>
      <c r="Q650" s="29" t="s">
        <v>21</v>
      </c>
      <c r="R650" s="82">
        <v>32.913403599999995</v>
      </c>
      <c r="S650" s="28">
        <v>836</v>
      </c>
      <c r="T650" s="28"/>
      <c r="U650" s="28"/>
      <c r="V650" s="28"/>
    </row>
    <row r="651" spans="1:22" ht="33" customHeight="1" thickBot="1" x14ac:dyDescent="0.4">
      <c r="A651" s="117"/>
      <c r="B651" s="118"/>
      <c r="C651" s="49"/>
      <c r="D651" s="49"/>
      <c r="E651" s="27"/>
      <c r="F651" s="26"/>
      <c r="G651" s="29"/>
      <c r="H651" s="30"/>
      <c r="I651" s="82"/>
      <c r="J651" s="28"/>
      <c r="K651" s="28"/>
      <c r="L651" s="40">
        <f>AVERAGE(L647:L650)</f>
        <v>1.5</v>
      </c>
      <c r="M651" s="31"/>
      <c r="N651" s="82"/>
      <c r="O651" s="31"/>
      <c r="P651" s="41">
        <f>AVERAGE(P647:P650)</f>
        <v>1.5</v>
      </c>
      <c r="Q651" s="29"/>
      <c r="R651" s="82"/>
      <c r="S651" s="28"/>
      <c r="T651" s="28"/>
      <c r="U651" s="40"/>
      <c r="V651" s="28"/>
    </row>
    <row r="652" spans="1:22" ht="33" customHeight="1" thickBot="1" x14ac:dyDescent="0.4">
      <c r="A652" s="97"/>
      <c r="B652" s="98" t="s">
        <v>773</v>
      </c>
      <c r="C652" s="48" t="s">
        <v>607</v>
      </c>
      <c r="D652" s="48" t="s">
        <v>637</v>
      </c>
      <c r="E652" s="1">
        <v>45777.678124999999</v>
      </c>
      <c r="F652" s="2" t="s">
        <v>78</v>
      </c>
      <c r="G652" s="10"/>
      <c r="H652" s="14">
        <v>-9.4435000000000002</v>
      </c>
      <c r="I652" s="81">
        <v>15</v>
      </c>
      <c r="J652" s="8"/>
      <c r="K652" s="8">
        <v>3</v>
      </c>
      <c r="L652" s="8">
        <v>3</v>
      </c>
      <c r="M652" s="16">
        <v>44.44</v>
      </c>
      <c r="N652" s="90">
        <v>112</v>
      </c>
      <c r="O652" s="14"/>
      <c r="P652" s="14">
        <v>2</v>
      </c>
      <c r="Q652" s="10" t="s">
        <v>27</v>
      </c>
      <c r="R652" s="90">
        <v>11.299218699999999</v>
      </c>
      <c r="S652" s="10">
        <v>287</v>
      </c>
      <c r="T652" s="10"/>
      <c r="U652" s="10"/>
      <c r="V652" s="8" t="s">
        <v>638</v>
      </c>
    </row>
    <row r="653" spans="1:22" ht="33" customHeight="1" thickBot="1" x14ac:dyDescent="0.4">
      <c r="A653" s="97"/>
      <c r="B653" s="98"/>
      <c r="C653" s="73" t="s">
        <v>607</v>
      </c>
      <c r="D653" s="73" t="s">
        <v>637</v>
      </c>
      <c r="E653" s="71">
        <v>45856</v>
      </c>
      <c r="F653" s="72" t="s">
        <v>743</v>
      </c>
      <c r="G653" s="10"/>
      <c r="H653" s="14">
        <f>(I653-32)/1.8</f>
        <v>7.2222222222222223</v>
      </c>
      <c r="I653" s="81">
        <v>45</v>
      </c>
      <c r="J653" s="8"/>
      <c r="K653" s="8">
        <v>0</v>
      </c>
      <c r="L653" s="8">
        <v>0</v>
      </c>
      <c r="M653" s="16">
        <f>(N653-32)/1.8</f>
        <v>43.333333333333336</v>
      </c>
      <c r="N653" s="90">
        <v>110</v>
      </c>
      <c r="O653" s="14"/>
      <c r="P653" s="14">
        <v>2</v>
      </c>
      <c r="Q653" s="10" t="s">
        <v>21</v>
      </c>
      <c r="R653" s="90">
        <f>S653/25.4</f>
        <v>0.78740157480314965</v>
      </c>
      <c r="S653" s="10">
        <v>20</v>
      </c>
      <c r="T653" s="10"/>
      <c r="U653" s="10"/>
      <c r="V653" s="8"/>
    </row>
    <row r="654" spans="1:22" ht="33" customHeight="1" thickBot="1" x14ac:dyDescent="0.4">
      <c r="A654" s="97"/>
      <c r="B654" s="98"/>
      <c r="C654" s="73" t="s">
        <v>607</v>
      </c>
      <c r="D654" s="73" t="s">
        <v>637</v>
      </c>
      <c r="E654" s="71">
        <v>45856</v>
      </c>
      <c r="F654" s="72" t="s">
        <v>744</v>
      </c>
      <c r="G654" s="10"/>
      <c r="H654" s="14">
        <f>(I654-32)/1.8</f>
        <v>-3.8888888888888888</v>
      </c>
      <c r="I654" s="81">
        <v>25</v>
      </c>
      <c r="J654" s="8"/>
      <c r="K654" s="8">
        <v>1</v>
      </c>
      <c r="L654" s="8">
        <v>1</v>
      </c>
      <c r="M654" s="16">
        <f>(N654-32)/1.8</f>
        <v>40.555555555555557</v>
      </c>
      <c r="N654" s="90">
        <v>105</v>
      </c>
      <c r="O654" s="14"/>
      <c r="P654" s="14">
        <v>1</v>
      </c>
      <c r="Q654" s="10" t="s">
        <v>21</v>
      </c>
      <c r="R654" s="90">
        <f>S654/25.4</f>
        <v>6.4173228346456694</v>
      </c>
      <c r="S654" s="10">
        <v>163</v>
      </c>
      <c r="T654" s="10"/>
      <c r="U654" s="10"/>
      <c r="V654" s="8"/>
    </row>
    <row r="655" spans="1:22" ht="33" customHeight="1" thickBot="1" x14ac:dyDescent="0.4">
      <c r="A655" s="97"/>
      <c r="B655" s="98"/>
      <c r="C655" s="48"/>
      <c r="D655" s="48"/>
      <c r="E655" s="1"/>
      <c r="F655" s="2"/>
      <c r="G655" s="10"/>
      <c r="H655" s="14"/>
      <c r="I655" s="81"/>
      <c r="J655" s="8"/>
      <c r="K655" s="8"/>
      <c r="L655" s="40">
        <f>AVERAGE(L652:L654)</f>
        <v>1.3333333333333333</v>
      </c>
      <c r="M655" s="16"/>
      <c r="N655" s="90"/>
      <c r="O655" s="14"/>
      <c r="P655" s="138">
        <f>AVERAGE(P652:P654)</f>
        <v>1.6666666666666667</v>
      </c>
      <c r="Q655" s="10"/>
      <c r="R655" s="90"/>
      <c r="S655" s="10"/>
      <c r="T655" s="10"/>
      <c r="U655" s="139"/>
      <c r="V655" s="8"/>
    </row>
    <row r="656" spans="1:22" ht="33" customHeight="1" thickBot="1" x14ac:dyDescent="0.4">
      <c r="A656" s="110"/>
      <c r="B656" s="111" t="s">
        <v>883</v>
      </c>
      <c r="C656" s="47" t="s">
        <v>112</v>
      </c>
      <c r="D656" s="47" t="s">
        <v>98</v>
      </c>
      <c r="E656" s="20">
        <v>45835.590925925928</v>
      </c>
      <c r="F656" s="21" t="s">
        <v>95</v>
      </c>
      <c r="G656" s="22"/>
      <c r="H656" s="23">
        <v>0</v>
      </c>
      <c r="I656" s="80">
        <v>32</v>
      </c>
      <c r="J656" s="24"/>
      <c r="K656" s="24">
        <v>0</v>
      </c>
      <c r="L656" s="24">
        <v>0</v>
      </c>
      <c r="M656" s="25">
        <v>36.662999999999997</v>
      </c>
      <c r="N656" s="80">
        <v>98</v>
      </c>
      <c r="O656" s="25"/>
      <c r="P656" s="25">
        <v>0</v>
      </c>
      <c r="Q656" s="22" t="s">
        <v>21</v>
      </c>
      <c r="R656" s="80">
        <v>21.2992241</v>
      </c>
      <c r="S656" s="24">
        <v>541</v>
      </c>
      <c r="T656" s="24"/>
      <c r="U656" s="24"/>
      <c r="V656" s="24"/>
    </row>
    <row r="657" spans="1:22" ht="33" customHeight="1" thickBot="1" x14ac:dyDescent="0.4">
      <c r="A657" s="110"/>
      <c r="B657" s="111"/>
      <c r="C657" s="47" t="s">
        <v>112</v>
      </c>
      <c r="D657" s="47" t="s">
        <v>98</v>
      </c>
      <c r="E657" s="20">
        <v>45835.591863425929</v>
      </c>
      <c r="F657" s="21" t="s">
        <v>99</v>
      </c>
      <c r="G657" s="22"/>
      <c r="H657" s="23">
        <v>-5.5549999999999997</v>
      </c>
      <c r="I657" s="80">
        <v>22</v>
      </c>
      <c r="J657" s="24"/>
      <c r="K657" s="24">
        <v>0</v>
      </c>
      <c r="L657" s="24">
        <v>0</v>
      </c>
      <c r="M657" s="25">
        <v>42.217999999999996</v>
      </c>
      <c r="N657" s="80">
        <v>108</v>
      </c>
      <c r="O657" s="25"/>
      <c r="P657" s="25">
        <v>2</v>
      </c>
      <c r="Q657" s="22" t="s">
        <v>21</v>
      </c>
      <c r="R657" s="80">
        <v>22.992138399999998</v>
      </c>
      <c r="S657" s="24">
        <v>584</v>
      </c>
      <c r="T657" s="24"/>
      <c r="U657" s="24"/>
      <c r="V657" s="24"/>
    </row>
    <row r="658" spans="1:22" ht="33" customHeight="1" thickBot="1" x14ac:dyDescent="0.4">
      <c r="A658" s="110"/>
      <c r="B658" s="111"/>
      <c r="C658" s="47" t="s">
        <v>112</v>
      </c>
      <c r="D658" s="47" t="s">
        <v>98</v>
      </c>
      <c r="E658" s="20">
        <v>45835.590254629627</v>
      </c>
      <c r="F658" s="21" t="s">
        <v>11</v>
      </c>
      <c r="G658" s="22"/>
      <c r="H658" s="23">
        <v>0</v>
      </c>
      <c r="I658" s="80">
        <v>32</v>
      </c>
      <c r="J658" s="24"/>
      <c r="K658" s="24">
        <v>0</v>
      </c>
      <c r="L658" s="24">
        <v>0</v>
      </c>
      <c r="M658" s="25">
        <v>42.217999999999996</v>
      </c>
      <c r="N658" s="80">
        <v>108</v>
      </c>
      <c r="O658" s="25"/>
      <c r="P658" s="25">
        <v>2</v>
      </c>
      <c r="Q658" s="22" t="s">
        <v>21</v>
      </c>
      <c r="R658" s="80">
        <v>24.409461999999998</v>
      </c>
      <c r="S658" s="24">
        <v>620</v>
      </c>
      <c r="T658" s="24"/>
      <c r="U658" s="24"/>
      <c r="V658" s="24"/>
    </row>
    <row r="659" spans="1:22" ht="33" customHeight="1" thickBot="1" x14ac:dyDescent="0.4">
      <c r="A659" s="110"/>
      <c r="B659" s="111"/>
      <c r="C659" s="47"/>
      <c r="D659" s="47"/>
      <c r="E659" s="20"/>
      <c r="F659" s="21"/>
      <c r="G659" s="22"/>
      <c r="H659" s="23"/>
      <c r="I659" s="80"/>
      <c r="J659" s="24"/>
      <c r="K659" s="24"/>
      <c r="L659" s="40">
        <f>AVERAGE(L656:L658)</f>
        <v>0</v>
      </c>
      <c r="M659" s="25"/>
      <c r="N659" s="80"/>
      <c r="O659" s="25"/>
      <c r="P659" s="41">
        <f>AVERAGE(P656:P658)</f>
        <v>1.3333333333333333</v>
      </c>
      <c r="Q659" s="22"/>
      <c r="R659" s="80"/>
      <c r="S659" s="24"/>
      <c r="T659" s="24"/>
      <c r="U659" s="40"/>
      <c r="V659" s="24"/>
    </row>
    <row r="660" spans="1:22" ht="33" customHeight="1" thickBot="1" x14ac:dyDescent="0.4">
      <c r="A660" s="97"/>
      <c r="B660" s="98" t="s">
        <v>774</v>
      </c>
      <c r="C660" s="48" t="s">
        <v>607</v>
      </c>
      <c r="D660" s="48" t="s">
        <v>633</v>
      </c>
      <c r="E660" s="1">
        <v>45790.317719907405</v>
      </c>
      <c r="F660" s="2" t="s">
        <v>636</v>
      </c>
      <c r="G660" s="8" t="s">
        <v>20</v>
      </c>
      <c r="H660" s="16">
        <v>-2.222</v>
      </c>
      <c r="I660" s="81">
        <v>28</v>
      </c>
      <c r="J660" s="8"/>
      <c r="K660" s="8">
        <v>0</v>
      </c>
      <c r="L660" s="8">
        <v>0</v>
      </c>
      <c r="M660" s="16">
        <v>38.884999999999998</v>
      </c>
      <c r="N660" s="81">
        <v>102</v>
      </c>
      <c r="O660" s="16"/>
      <c r="P660" s="16">
        <v>1</v>
      </c>
      <c r="Q660" s="8" t="s">
        <v>21</v>
      </c>
      <c r="R660" s="81">
        <v>20.078751</v>
      </c>
      <c r="S660" s="8">
        <v>510</v>
      </c>
      <c r="T660" s="8"/>
      <c r="U660" s="8"/>
      <c r="V660" s="8"/>
    </row>
    <row r="661" spans="1:22" ht="33" customHeight="1" thickBot="1" x14ac:dyDescent="0.4">
      <c r="A661" s="97"/>
      <c r="B661" s="98"/>
      <c r="C661" s="48" t="s">
        <v>607</v>
      </c>
      <c r="D661" s="48" t="s">
        <v>633</v>
      </c>
      <c r="E661" s="1">
        <v>45790.315717592595</v>
      </c>
      <c r="F661" s="2" t="s">
        <v>634</v>
      </c>
      <c r="G661" s="8" t="s">
        <v>20</v>
      </c>
      <c r="H661" s="16">
        <v>-2.222</v>
      </c>
      <c r="I661" s="81">
        <v>28</v>
      </c>
      <c r="J661" s="8"/>
      <c r="K661" s="8">
        <v>0</v>
      </c>
      <c r="L661" s="8">
        <v>0</v>
      </c>
      <c r="M661" s="16">
        <v>34.996499999999997</v>
      </c>
      <c r="N661" s="81">
        <v>95</v>
      </c>
      <c r="O661" s="16"/>
      <c r="P661" s="16">
        <v>0</v>
      </c>
      <c r="Q661" s="8" t="s">
        <v>21</v>
      </c>
      <c r="R661" s="81">
        <v>26.023636099999997</v>
      </c>
      <c r="S661" s="8">
        <v>661</v>
      </c>
      <c r="T661" s="8"/>
      <c r="U661" s="8"/>
      <c r="V661" s="8"/>
    </row>
    <row r="662" spans="1:22" ht="33" customHeight="1" thickBot="1" x14ac:dyDescent="0.4">
      <c r="A662" s="97"/>
      <c r="B662" s="98"/>
      <c r="C662" s="48" t="s">
        <v>607</v>
      </c>
      <c r="D662" s="48" t="s">
        <v>633</v>
      </c>
      <c r="E662" s="4">
        <v>45790.316724537035</v>
      </c>
      <c r="F662" s="5" t="s">
        <v>635</v>
      </c>
      <c r="G662" s="9" t="s">
        <v>20</v>
      </c>
      <c r="H662" s="17">
        <v>-2.222</v>
      </c>
      <c r="I662" s="83">
        <v>28</v>
      </c>
      <c r="J662" s="9"/>
      <c r="K662" s="9">
        <v>0</v>
      </c>
      <c r="L662" s="9">
        <v>0</v>
      </c>
      <c r="M662" s="17">
        <v>34.996499999999997</v>
      </c>
      <c r="N662" s="83">
        <v>95</v>
      </c>
      <c r="O662" s="17"/>
      <c r="P662" s="17">
        <v>0</v>
      </c>
      <c r="Q662" s="9" t="s">
        <v>21</v>
      </c>
      <c r="R662" s="83">
        <v>28.818913199999997</v>
      </c>
      <c r="S662" s="9">
        <v>732</v>
      </c>
      <c r="T662" s="9"/>
      <c r="U662" s="9"/>
      <c r="V662" s="9"/>
    </row>
    <row r="663" spans="1:22" ht="33" customHeight="1" thickBot="1" x14ac:dyDescent="0.4">
      <c r="A663" s="97"/>
      <c r="B663" s="98"/>
      <c r="C663" s="48"/>
      <c r="D663" s="48"/>
      <c r="E663" s="4"/>
      <c r="F663" s="5"/>
      <c r="G663" s="9"/>
      <c r="H663" s="17"/>
      <c r="I663" s="83"/>
      <c r="J663" s="9"/>
      <c r="K663" s="9"/>
      <c r="L663" s="40">
        <f>AVERAGE(L660:L662)</f>
        <v>0</v>
      </c>
      <c r="M663" s="17"/>
      <c r="N663" s="83"/>
      <c r="O663" s="17"/>
      <c r="P663" s="41">
        <f>AVERAGE(P660:P662)</f>
        <v>0.33333333333333331</v>
      </c>
      <c r="Q663" s="9"/>
      <c r="R663" s="83"/>
      <c r="S663" s="9"/>
      <c r="T663" s="9"/>
      <c r="U663" s="40"/>
      <c r="V663" s="9"/>
    </row>
    <row r="664" spans="1:22" ht="33" customHeight="1" thickBot="1" x14ac:dyDescent="0.4">
      <c r="A664" s="97"/>
      <c r="B664" s="98" t="s">
        <v>775</v>
      </c>
      <c r="C664" s="49" t="s">
        <v>607</v>
      </c>
      <c r="D664" s="49" t="s">
        <v>629</v>
      </c>
      <c r="E664" s="27">
        <v>45790.323425925926</v>
      </c>
      <c r="F664" s="26" t="s">
        <v>336</v>
      </c>
      <c r="G664" s="28" t="s">
        <v>20</v>
      </c>
      <c r="H664" s="31">
        <v>-2.222</v>
      </c>
      <c r="I664" s="82">
        <v>28</v>
      </c>
      <c r="J664" s="28"/>
      <c r="K664" s="28">
        <v>0</v>
      </c>
      <c r="L664" s="28">
        <v>0</v>
      </c>
      <c r="M664" s="31">
        <v>34.996499999999997</v>
      </c>
      <c r="N664" s="82">
        <v>95</v>
      </c>
      <c r="O664" s="31"/>
      <c r="P664" s="31">
        <v>0</v>
      </c>
      <c r="Q664" s="28" t="s">
        <v>21</v>
      </c>
      <c r="R664" s="82">
        <v>10.2755961</v>
      </c>
      <c r="S664" s="28">
        <v>261</v>
      </c>
      <c r="T664" s="28"/>
      <c r="U664" s="28"/>
      <c r="V664" s="28"/>
    </row>
    <row r="665" spans="1:22" ht="33" customHeight="1" thickBot="1" x14ac:dyDescent="0.4">
      <c r="A665" s="97"/>
      <c r="B665" s="98"/>
      <c r="C665" s="49" t="s">
        <v>607</v>
      </c>
      <c r="D665" s="49" t="s">
        <v>629</v>
      </c>
      <c r="E665" s="27">
        <v>45790.32135416667</v>
      </c>
      <c r="F665" s="26" t="s">
        <v>631</v>
      </c>
      <c r="G665" s="28" t="s">
        <v>20</v>
      </c>
      <c r="H665" s="31">
        <v>-2.222</v>
      </c>
      <c r="I665" s="82">
        <v>28</v>
      </c>
      <c r="J665" s="28"/>
      <c r="K665" s="28">
        <v>0</v>
      </c>
      <c r="L665" s="28">
        <v>0</v>
      </c>
      <c r="M665" s="31">
        <v>38.884999999999998</v>
      </c>
      <c r="N665" s="82">
        <v>102</v>
      </c>
      <c r="O665" s="31"/>
      <c r="P665" s="31">
        <v>1</v>
      </c>
      <c r="Q665" s="28" t="s">
        <v>21</v>
      </c>
      <c r="R665" s="82">
        <v>20.078751</v>
      </c>
      <c r="S665" s="28">
        <v>510</v>
      </c>
      <c r="T665" s="28"/>
      <c r="U665" s="28"/>
      <c r="V665" s="28"/>
    </row>
    <row r="666" spans="1:22" ht="33" customHeight="1" thickBot="1" x14ac:dyDescent="0.4">
      <c r="A666" s="97"/>
      <c r="B666" s="98"/>
      <c r="C666" s="49" t="s">
        <v>607</v>
      </c>
      <c r="D666" s="49" t="s">
        <v>629</v>
      </c>
      <c r="E666" s="27">
        <v>45790.320185185185</v>
      </c>
      <c r="F666" s="26" t="s">
        <v>630</v>
      </c>
      <c r="G666" s="28" t="s">
        <v>20</v>
      </c>
      <c r="H666" s="31">
        <v>-3.8885000000000001</v>
      </c>
      <c r="I666" s="82">
        <v>25</v>
      </c>
      <c r="J666" s="28"/>
      <c r="K666" s="28">
        <v>1</v>
      </c>
      <c r="L666" s="28">
        <v>1</v>
      </c>
      <c r="M666" s="31">
        <v>34.996499999999997</v>
      </c>
      <c r="N666" s="82">
        <v>95</v>
      </c>
      <c r="O666" s="31"/>
      <c r="P666" s="31">
        <v>0</v>
      </c>
      <c r="Q666" s="28" t="s">
        <v>21</v>
      </c>
      <c r="R666" s="82">
        <v>21.377964299999999</v>
      </c>
      <c r="S666" s="28">
        <v>543</v>
      </c>
      <c r="T666" s="28"/>
      <c r="U666" s="28"/>
      <c r="V666" s="28"/>
    </row>
    <row r="667" spans="1:22" ht="33" customHeight="1" thickBot="1" x14ac:dyDescent="0.4">
      <c r="A667" s="97"/>
      <c r="B667" s="98"/>
      <c r="C667" s="49" t="s">
        <v>607</v>
      </c>
      <c r="D667" s="49" t="s">
        <v>629</v>
      </c>
      <c r="E667" s="27">
        <v>45790.325127314813</v>
      </c>
      <c r="F667" s="26" t="s">
        <v>632</v>
      </c>
      <c r="G667" s="28" t="s">
        <v>20</v>
      </c>
      <c r="H667" s="31">
        <v>5.5549999999999997</v>
      </c>
      <c r="I667" s="82">
        <v>42</v>
      </c>
      <c r="J667" s="28"/>
      <c r="K667" s="28">
        <v>0</v>
      </c>
      <c r="L667" s="28">
        <v>0</v>
      </c>
      <c r="M667" s="31">
        <v>46.106499999999997</v>
      </c>
      <c r="N667" s="82">
        <v>115</v>
      </c>
      <c r="O667" s="31"/>
      <c r="P667" s="31">
        <v>3</v>
      </c>
      <c r="Q667" s="28" t="s">
        <v>21</v>
      </c>
      <c r="R667" s="82">
        <v>25.000013499999998</v>
      </c>
      <c r="S667" s="28">
        <v>635</v>
      </c>
      <c r="T667" s="28"/>
      <c r="U667" s="28"/>
      <c r="V667" s="28"/>
    </row>
    <row r="668" spans="1:22" ht="33" customHeight="1" thickBot="1" x14ac:dyDescent="0.4">
      <c r="A668" s="97"/>
      <c r="B668" s="98"/>
      <c r="C668" s="49"/>
      <c r="D668" s="49"/>
      <c r="E668" s="27"/>
      <c r="F668" s="26"/>
      <c r="G668" s="28"/>
      <c r="H668" s="31"/>
      <c r="I668" s="82"/>
      <c r="J668" s="28"/>
      <c r="K668" s="28"/>
      <c r="L668" s="40">
        <f>AVERAGE(L664:L667)</f>
        <v>0.25</v>
      </c>
      <c r="M668" s="31"/>
      <c r="N668" s="82"/>
      <c r="O668" s="31"/>
      <c r="P668" s="41">
        <f>AVERAGE(P664:P667)</f>
        <v>1</v>
      </c>
      <c r="Q668" s="28"/>
      <c r="R668" s="82"/>
      <c r="S668" s="28"/>
      <c r="T668" s="28"/>
      <c r="U668" s="40"/>
      <c r="V668" s="28"/>
    </row>
    <row r="669" spans="1:22" ht="33" customHeight="1" thickBot="1" x14ac:dyDescent="0.4">
      <c r="A669" s="110"/>
      <c r="B669" s="111" t="s">
        <v>884</v>
      </c>
      <c r="C669" s="48" t="s">
        <v>112</v>
      </c>
      <c r="D669" s="48" t="s">
        <v>97</v>
      </c>
      <c r="E669" s="1">
        <v>45843.683865740742</v>
      </c>
      <c r="F669" s="2" t="s">
        <v>96</v>
      </c>
      <c r="G669" s="10"/>
      <c r="H669" s="14">
        <v>1.6665000000000001</v>
      </c>
      <c r="I669" s="81">
        <v>35</v>
      </c>
      <c r="J669" s="8"/>
      <c r="K669" s="8">
        <v>0</v>
      </c>
      <c r="L669" s="8">
        <v>0</v>
      </c>
      <c r="M669" s="16">
        <v>38.884999999999998</v>
      </c>
      <c r="N669" s="81">
        <v>102</v>
      </c>
      <c r="O669" s="16"/>
      <c r="P669" s="16">
        <v>1</v>
      </c>
      <c r="Q669" s="10" t="s">
        <v>21</v>
      </c>
      <c r="R669" s="81">
        <v>8.1889807999999995</v>
      </c>
      <c r="S669" s="8">
        <v>208</v>
      </c>
      <c r="T669" s="8"/>
      <c r="U669" s="8"/>
      <c r="V669" s="8"/>
    </row>
    <row r="670" spans="1:22" ht="33" customHeight="1" thickBot="1" x14ac:dyDescent="0.4">
      <c r="A670" s="110"/>
      <c r="B670" s="111"/>
      <c r="C670" s="48" t="s">
        <v>112</v>
      </c>
      <c r="D670" s="48" t="s">
        <v>97</v>
      </c>
      <c r="E670" s="4">
        <v>45835.593032407407</v>
      </c>
      <c r="F670" s="5" t="s">
        <v>96</v>
      </c>
      <c r="G670" s="11"/>
      <c r="H670" s="15">
        <v>1.6665000000000001</v>
      </c>
      <c r="I670" s="83">
        <v>35</v>
      </c>
      <c r="J670" s="9"/>
      <c r="K670" s="9">
        <v>0</v>
      </c>
      <c r="L670" s="9">
        <v>0</v>
      </c>
      <c r="M670" s="17">
        <v>40.551499999999997</v>
      </c>
      <c r="N670" s="83">
        <v>105</v>
      </c>
      <c r="O670" s="17"/>
      <c r="P670" s="17">
        <v>1</v>
      </c>
      <c r="Q670" s="10" t="s">
        <v>21</v>
      </c>
      <c r="R670" s="83">
        <v>8.8582725</v>
      </c>
      <c r="S670" s="9">
        <v>225</v>
      </c>
      <c r="T670" s="9"/>
      <c r="U670" s="9"/>
      <c r="V670" s="9"/>
    </row>
    <row r="671" spans="1:22" ht="33" customHeight="1" thickBot="1" x14ac:dyDescent="0.4">
      <c r="A671" s="110"/>
      <c r="B671" s="111"/>
      <c r="C671" s="48" t="s">
        <v>112</v>
      </c>
      <c r="D671" s="48" t="s">
        <v>97</v>
      </c>
      <c r="E671" s="1">
        <v>45835.592499999999</v>
      </c>
      <c r="F671" s="2" t="s">
        <v>95</v>
      </c>
      <c r="G671" s="8" t="s">
        <v>20</v>
      </c>
      <c r="H671" s="14">
        <v>0</v>
      </c>
      <c r="I671" s="81">
        <v>32</v>
      </c>
      <c r="J671" s="8"/>
      <c r="K671" s="8">
        <v>0</v>
      </c>
      <c r="L671" s="8">
        <v>0</v>
      </c>
      <c r="M671" s="16">
        <v>36.662999999999997</v>
      </c>
      <c r="N671" s="81">
        <v>98</v>
      </c>
      <c r="O671" s="16"/>
      <c r="P671" s="16">
        <v>0</v>
      </c>
      <c r="Q671" s="10" t="s">
        <v>21</v>
      </c>
      <c r="R671" s="81">
        <v>21.2992241</v>
      </c>
      <c r="S671" s="8">
        <v>541</v>
      </c>
      <c r="T671" s="8"/>
      <c r="U671" s="8"/>
      <c r="V671" s="8"/>
    </row>
    <row r="672" spans="1:22" ht="33" customHeight="1" thickBot="1" x14ac:dyDescent="0.4">
      <c r="A672" s="110"/>
      <c r="B672" s="111"/>
      <c r="C672" s="48" t="s">
        <v>112</v>
      </c>
      <c r="D672" s="48" t="s">
        <v>97</v>
      </c>
      <c r="E672" s="4">
        <v>45843.685081018521</v>
      </c>
      <c r="F672" s="5" t="s">
        <v>95</v>
      </c>
      <c r="G672" s="8" t="s">
        <v>20</v>
      </c>
      <c r="H672" s="15">
        <v>-3.8885000000000001</v>
      </c>
      <c r="I672" s="83">
        <v>25</v>
      </c>
      <c r="J672" s="9"/>
      <c r="K672" s="9">
        <v>1</v>
      </c>
      <c r="L672" s="9">
        <v>1</v>
      </c>
      <c r="M672" s="17">
        <v>34.996499999999997</v>
      </c>
      <c r="N672" s="83">
        <v>95</v>
      </c>
      <c r="O672" s="17"/>
      <c r="P672" s="17">
        <v>0</v>
      </c>
      <c r="Q672" s="10" t="s">
        <v>21</v>
      </c>
      <c r="R672" s="83">
        <v>21.338594199999999</v>
      </c>
      <c r="S672" s="9">
        <v>542</v>
      </c>
      <c r="T672" s="9"/>
      <c r="U672" s="9"/>
      <c r="V672" s="9"/>
    </row>
    <row r="673" spans="1:22" ht="33" customHeight="1" thickBot="1" x14ac:dyDescent="0.4">
      <c r="A673" s="110"/>
      <c r="B673" s="111"/>
      <c r="C673" s="48"/>
      <c r="D673" s="48"/>
      <c r="E673" s="4"/>
      <c r="F673" s="5"/>
      <c r="G673" s="11"/>
      <c r="H673" s="15"/>
      <c r="I673" s="83"/>
      <c r="J673" s="9"/>
      <c r="K673" s="9"/>
      <c r="L673" s="40">
        <f>AVERAGE(L669:L672)</f>
        <v>0.25</v>
      </c>
      <c r="M673" s="17"/>
      <c r="N673" s="83"/>
      <c r="O673" s="17"/>
      <c r="P673" s="41">
        <f>AVERAGE(P669:P672)</f>
        <v>0.5</v>
      </c>
      <c r="Q673" s="11"/>
      <c r="R673" s="83"/>
      <c r="S673" s="9"/>
      <c r="T673" s="9"/>
      <c r="U673" s="40"/>
      <c r="V673" s="9"/>
    </row>
    <row r="674" spans="1:22" ht="33" customHeight="1" thickBot="1" x14ac:dyDescent="0.4">
      <c r="A674" s="97" t="s">
        <v>762</v>
      </c>
      <c r="B674" s="98" t="s">
        <v>684</v>
      </c>
      <c r="C674" s="65" t="s">
        <v>607</v>
      </c>
      <c r="D674" s="65" t="s">
        <v>684</v>
      </c>
      <c r="E674" s="34">
        <v>45853</v>
      </c>
      <c r="F674" s="35" t="s">
        <v>697</v>
      </c>
      <c r="G674" s="36"/>
      <c r="H674" s="37">
        <v>1.6665000000000001</v>
      </c>
      <c r="I674" s="89">
        <v>35</v>
      </c>
      <c r="J674" s="38"/>
      <c r="K674" s="38">
        <v>0</v>
      </c>
      <c r="L674" s="38">
        <v>0</v>
      </c>
      <c r="M674" s="39">
        <v>37.774000000000001</v>
      </c>
      <c r="N674" s="89">
        <v>100</v>
      </c>
      <c r="O674" s="39"/>
      <c r="P674" s="39">
        <v>0</v>
      </c>
      <c r="Q674" s="22" t="s">
        <v>21</v>
      </c>
      <c r="R674" s="89">
        <v>22.637807499999997</v>
      </c>
      <c r="S674" s="38">
        <v>575</v>
      </c>
      <c r="T674" s="38"/>
      <c r="U674" s="38"/>
      <c r="V674" s="38"/>
    </row>
    <row r="675" spans="1:22" ht="33" customHeight="1" thickBot="1" x14ac:dyDescent="0.4">
      <c r="A675" s="97"/>
      <c r="B675" s="98"/>
      <c r="C675" s="65" t="s">
        <v>607</v>
      </c>
      <c r="D675" s="65" t="s">
        <v>684</v>
      </c>
      <c r="E675" s="34">
        <v>45853</v>
      </c>
      <c r="F675" s="35" t="s">
        <v>657</v>
      </c>
      <c r="G675" s="36"/>
      <c r="H675" s="37">
        <v>-1.111</v>
      </c>
      <c r="I675" s="89">
        <v>30</v>
      </c>
      <c r="J675" s="38"/>
      <c r="K675" s="38">
        <v>0</v>
      </c>
      <c r="L675" s="38">
        <v>0</v>
      </c>
      <c r="M675" s="39">
        <v>34.996499999999997</v>
      </c>
      <c r="N675" s="89">
        <v>95</v>
      </c>
      <c r="O675" s="39"/>
      <c r="P675" s="39">
        <v>0</v>
      </c>
      <c r="Q675" s="22" t="s">
        <v>21</v>
      </c>
      <c r="R675" s="89">
        <v>28.818913199999997</v>
      </c>
      <c r="S675" s="38">
        <v>732</v>
      </c>
      <c r="T675" s="38"/>
      <c r="U675" s="38"/>
      <c r="V675" s="38"/>
    </row>
    <row r="676" spans="1:22" ht="33" customHeight="1" thickBot="1" x14ac:dyDescent="0.4">
      <c r="A676" s="97"/>
      <c r="B676" s="98"/>
      <c r="C676" s="65"/>
      <c r="D676" s="65"/>
      <c r="E676" s="34"/>
      <c r="F676" s="35"/>
      <c r="G676" s="36"/>
      <c r="H676" s="37"/>
      <c r="I676" s="89"/>
      <c r="J676" s="38"/>
      <c r="K676" s="38"/>
      <c r="L676" s="40">
        <f>AVERAGE(L674:L675)</f>
        <v>0</v>
      </c>
      <c r="M676" s="39"/>
      <c r="N676" s="89"/>
      <c r="O676" s="39"/>
      <c r="P676" s="41">
        <f>AVERAGE(P674:P675)</f>
        <v>0</v>
      </c>
      <c r="Q676" s="36"/>
      <c r="R676" s="89"/>
      <c r="S676" s="38"/>
      <c r="T676" s="38"/>
      <c r="U676" s="40"/>
      <c r="V676" s="38"/>
    </row>
    <row r="677" spans="1:22" ht="33" customHeight="1" thickBot="1" x14ac:dyDescent="0.4">
      <c r="A677" s="97"/>
      <c r="B677" s="98" t="s">
        <v>776</v>
      </c>
      <c r="C677" s="48" t="s">
        <v>607</v>
      </c>
      <c r="D677" s="48" t="s">
        <v>627</v>
      </c>
      <c r="E677" s="1">
        <v>45777.660532407404</v>
      </c>
      <c r="F677" s="2" t="s">
        <v>132</v>
      </c>
      <c r="G677" s="8" t="s">
        <v>20</v>
      </c>
      <c r="H677" s="16">
        <v>-9.4435000000000002</v>
      </c>
      <c r="I677" s="81">
        <v>15</v>
      </c>
      <c r="J677" s="8"/>
      <c r="K677" s="8">
        <v>3</v>
      </c>
      <c r="L677" s="8">
        <v>3</v>
      </c>
      <c r="M677" s="16">
        <v>44.44</v>
      </c>
      <c r="N677" s="81">
        <v>112</v>
      </c>
      <c r="O677" s="16"/>
      <c r="P677" s="16">
        <v>2</v>
      </c>
      <c r="Q677" s="8" t="s">
        <v>27</v>
      </c>
      <c r="R677" s="81">
        <v>11.299218699999999</v>
      </c>
      <c r="S677" s="8">
        <v>287</v>
      </c>
      <c r="T677" s="8"/>
      <c r="U677" s="8"/>
      <c r="V677" s="77" t="s">
        <v>628</v>
      </c>
    </row>
    <row r="678" spans="1:22" ht="33" customHeight="1" thickBot="1" x14ac:dyDescent="0.4">
      <c r="A678" s="97"/>
      <c r="B678" s="98"/>
      <c r="C678" s="48" t="s">
        <v>607</v>
      </c>
      <c r="D678" s="48" t="s">
        <v>627</v>
      </c>
      <c r="E678" s="1">
        <v>45856</v>
      </c>
      <c r="F678" s="2" t="s">
        <v>671</v>
      </c>
      <c r="G678" s="8" t="s">
        <v>20</v>
      </c>
      <c r="H678" s="16">
        <f>(I678-32)/1.8</f>
        <v>-7.7777777777777777</v>
      </c>
      <c r="I678" s="81">
        <v>18</v>
      </c>
      <c r="J678" s="8"/>
      <c r="K678" s="8">
        <v>2</v>
      </c>
      <c r="L678" s="8">
        <v>2</v>
      </c>
      <c r="M678" s="16">
        <f>(N678-32)/1.8</f>
        <v>37.777777777777779</v>
      </c>
      <c r="N678" s="81">
        <v>100</v>
      </c>
      <c r="O678" s="16"/>
      <c r="P678" s="16">
        <v>1</v>
      </c>
      <c r="Q678" s="10" t="s">
        <v>21</v>
      </c>
      <c r="R678" s="81">
        <f>S678/25.4</f>
        <v>19.685039370078741</v>
      </c>
      <c r="S678" s="8">
        <v>500</v>
      </c>
      <c r="T678" s="8"/>
      <c r="U678" s="8"/>
      <c r="V678" s="8"/>
    </row>
    <row r="679" spans="1:22" ht="33" customHeight="1" thickBot="1" x14ac:dyDescent="0.4">
      <c r="A679" s="97"/>
      <c r="B679" s="98"/>
      <c r="C679" s="48" t="s">
        <v>607</v>
      </c>
      <c r="D679" s="48" t="s">
        <v>627</v>
      </c>
      <c r="E679" s="1">
        <v>45856</v>
      </c>
      <c r="F679" s="72" t="s">
        <v>668</v>
      </c>
      <c r="G679" s="8" t="s">
        <v>20</v>
      </c>
      <c r="H679" s="16">
        <f t="shared" ref="H679:H680" si="13">(I679-32)/1.8</f>
        <v>-3.8888888888888888</v>
      </c>
      <c r="I679" s="81">
        <v>25</v>
      </c>
      <c r="J679" s="8"/>
      <c r="K679" s="8">
        <v>1</v>
      </c>
      <c r="L679" s="8">
        <v>1</v>
      </c>
      <c r="M679" s="16">
        <f t="shared" ref="M679:M680" si="14">(N679-32)/1.8</f>
        <v>37.777777777777779</v>
      </c>
      <c r="N679" s="81">
        <v>100</v>
      </c>
      <c r="O679" s="16"/>
      <c r="P679" s="16">
        <v>1</v>
      </c>
      <c r="Q679" s="10" t="s">
        <v>21</v>
      </c>
      <c r="R679" s="81">
        <f t="shared" ref="R679:R680" si="15">S679/25.4</f>
        <v>14.448818897637796</v>
      </c>
      <c r="S679" s="8">
        <v>367</v>
      </c>
      <c r="T679" s="8"/>
      <c r="U679" s="8"/>
      <c r="V679" s="8"/>
    </row>
    <row r="680" spans="1:22" ht="33" customHeight="1" thickBot="1" x14ac:dyDescent="0.4">
      <c r="A680" s="97"/>
      <c r="B680" s="98"/>
      <c r="C680" s="48" t="s">
        <v>607</v>
      </c>
      <c r="D680" s="48" t="s">
        <v>627</v>
      </c>
      <c r="E680" s="1">
        <v>45856</v>
      </c>
      <c r="F680" s="72" t="s">
        <v>669</v>
      </c>
      <c r="G680" s="8" t="s">
        <v>20</v>
      </c>
      <c r="H680" s="16">
        <f t="shared" si="13"/>
        <v>0</v>
      </c>
      <c r="I680" s="81">
        <v>32</v>
      </c>
      <c r="J680" s="8"/>
      <c r="K680" s="8">
        <v>0</v>
      </c>
      <c r="L680" s="8">
        <v>0</v>
      </c>
      <c r="M680" s="16">
        <f t="shared" si="14"/>
        <v>42.222222222222221</v>
      </c>
      <c r="N680" s="81">
        <v>108</v>
      </c>
      <c r="O680" s="16"/>
      <c r="P680" s="16">
        <v>2</v>
      </c>
      <c r="Q680" s="10" t="s">
        <v>21</v>
      </c>
      <c r="R680" s="81">
        <f t="shared" si="15"/>
        <v>6.2598425196850398</v>
      </c>
      <c r="S680" s="8">
        <v>159</v>
      </c>
      <c r="T680" s="8"/>
      <c r="U680" s="8"/>
      <c r="V680" s="8"/>
    </row>
    <row r="681" spans="1:22" ht="33" customHeight="1" thickBot="1" x14ac:dyDescent="0.4">
      <c r="A681" s="97"/>
      <c r="B681" s="98"/>
      <c r="C681" s="48"/>
      <c r="D681" s="48"/>
      <c r="E681" s="1"/>
      <c r="F681" s="2"/>
      <c r="G681" s="8"/>
      <c r="H681" s="16"/>
      <c r="I681" s="81"/>
      <c r="J681" s="8"/>
      <c r="K681" s="8"/>
      <c r="L681" s="40">
        <f>AVERAGE(L677:L680)</f>
        <v>1.5</v>
      </c>
      <c r="M681" s="16"/>
      <c r="N681" s="81"/>
      <c r="O681" s="16"/>
      <c r="P681" s="41">
        <f>AVERAGE(P677:P680)</f>
        <v>1.5</v>
      </c>
      <c r="Q681" s="10"/>
      <c r="R681" s="81"/>
      <c r="S681" s="8"/>
      <c r="T681" s="8"/>
      <c r="U681" s="40"/>
      <c r="V681" s="8"/>
    </row>
    <row r="682" spans="1:22" ht="33" customHeight="1" thickBot="1" x14ac:dyDescent="0.4">
      <c r="A682" s="97" t="s">
        <v>762</v>
      </c>
      <c r="B682" s="98" t="s">
        <v>777</v>
      </c>
      <c r="C682" s="49" t="s">
        <v>607</v>
      </c>
      <c r="D682" s="49" t="s">
        <v>623</v>
      </c>
      <c r="E682" s="27">
        <v>45790.329375000001</v>
      </c>
      <c r="F682" s="26" t="s">
        <v>626</v>
      </c>
      <c r="G682" s="28" t="s">
        <v>20</v>
      </c>
      <c r="H682" s="31">
        <v>0</v>
      </c>
      <c r="I682" s="82">
        <v>32</v>
      </c>
      <c r="J682" s="28"/>
      <c r="K682" s="28">
        <v>0</v>
      </c>
      <c r="L682" s="28">
        <v>0</v>
      </c>
      <c r="M682" s="31">
        <v>40.551499999999997</v>
      </c>
      <c r="N682" s="82">
        <v>105</v>
      </c>
      <c r="O682" s="31"/>
      <c r="P682" s="31">
        <v>1</v>
      </c>
      <c r="Q682" s="28" t="s">
        <v>21</v>
      </c>
      <c r="R682" s="82">
        <v>18.070875900000001</v>
      </c>
      <c r="S682" s="28">
        <v>459</v>
      </c>
      <c r="T682" s="28"/>
      <c r="U682" s="28"/>
      <c r="V682" s="28"/>
    </row>
    <row r="683" spans="1:22" ht="33" customHeight="1" thickBot="1" x14ac:dyDescent="0.4">
      <c r="A683" s="97"/>
      <c r="B683" s="98"/>
      <c r="C683" s="49" t="s">
        <v>607</v>
      </c>
      <c r="D683" s="49" t="s">
        <v>623</v>
      </c>
      <c r="E683" s="27">
        <v>45790.327847222223</v>
      </c>
      <c r="F683" s="26" t="s">
        <v>625</v>
      </c>
      <c r="G683" s="28" t="s">
        <v>20</v>
      </c>
      <c r="H683" s="31">
        <v>3.3330000000000002</v>
      </c>
      <c r="I683" s="82">
        <v>38</v>
      </c>
      <c r="J683" s="28"/>
      <c r="K683" s="28">
        <v>0</v>
      </c>
      <c r="L683" s="28">
        <v>0</v>
      </c>
      <c r="M683" s="31">
        <v>44.44</v>
      </c>
      <c r="N683" s="82">
        <v>112</v>
      </c>
      <c r="O683" s="31"/>
      <c r="P683" s="31">
        <v>2</v>
      </c>
      <c r="Q683" s="28" t="s">
        <v>21</v>
      </c>
      <c r="R683" s="82">
        <v>41.338605000000001</v>
      </c>
      <c r="S683" s="28">
        <v>1050</v>
      </c>
      <c r="T683" s="28"/>
      <c r="U683" s="28"/>
      <c r="V683" s="28"/>
    </row>
    <row r="684" spans="1:22" ht="33" customHeight="1" thickBot="1" x14ac:dyDescent="0.4">
      <c r="A684" s="97"/>
      <c r="B684" s="98"/>
      <c r="C684" s="49" t="s">
        <v>607</v>
      </c>
      <c r="D684" s="49" t="s">
        <v>623</v>
      </c>
      <c r="E684" s="27">
        <v>45790.326539351852</v>
      </c>
      <c r="F684" s="26" t="s">
        <v>624</v>
      </c>
      <c r="G684" s="28" t="s">
        <v>20</v>
      </c>
      <c r="H684" s="31">
        <v>7.2214999999999998</v>
      </c>
      <c r="I684" s="82">
        <v>45</v>
      </c>
      <c r="J684" s="28"/>
      <c r="K684" s="28">
        <v>0</v>
      </c>
      <c r="L684" s="28">
        <v>0</v>
      </c>
      <c r="M684" s="31">
        <v>36.662999999999997</v>
      </c>
      <c r="N684" s="82">
        <v>98</v>
      </c>
      <c r="O684" s="31"/>
      <c r="P684" s="31">
        <v>0</v>
      </c>
      <c r="Q684" s="28" t="s">
        <v>21</v>
      </c>
      <c r="R684" s="82">
        <v>47.637820999999995</v>
      </c>
      <c r="S684" s="28">
        <v>1210</v>
      </c>
      <c r="T684" s="28"/>
      <c r="U684" s="28"/>
      <c r="V684" s="28"/>
    </row>
    <row r="685" spans="1:22" ht="33" customHeight="1" thickBot="1" x14ac:dyDescent="0.4">
      <c r="A685" s="97"/>
      <c r="B685" s="98"/>
      <c r="C685" s="49"/>
      <c r="D685" s="49"/>
      <c r="E685" s="27"/>
      <c r="F685" s="26"/>
      <c r="G685" s="28"/>
      <c r="H685" s="31"/>
      <c r="I685" s="82"/>
      <c r="J685" s="28"/>
      <c r="K685" s="28"/>
      <c r="L685" s="40">
        <f>AVERAGE(L682:L684)</f>
        <v>0</v>
      </c>
      <c r="M685" s="31"/>
      <c r="N685" s="82"/>
      <c r="O685" s="31"/>
      <c r="P685" s="41">
        <f>AVERAGE(P682:P684)</f>
        <v>1</v>
      </c>
      <c r="Q685" s="28"/>
      <c r="R685" s="82"/>
      <c r="S685" s="28"/>
      <c r="T685" s="28"/>
      <c r="U685" s="40"/>
      <c r="V685" s="28"/>
    </row>
    <row r="686" spans="1:22" ht="33" customHeight="1" thickBot="1" x14ac:dyDescent="0.4">
      <c r="A686" s="110"/>
      <c r="B686" s="111" t="s">
        <v>94</v>
      </c>
      <c r="C686" s="48" t="s">
        <v>112</v>
      </c>
      <c r="D686" s="48" t="s">
        <v>94</v>
      </c>
      <c r="E686" s="1">
        <v>45843.686192129629</v>
      </c>
      <c r="F686" s="2" t="s">
        <v>66</v>
      </c>
      <c r="G686" s="8" t="s">
        <v>20</v>
      </c>
      <c r="H686" s="14">
        <v>0</v>
      </c>
      <c r="I686" s="81">
        <v>32</v>
      </c>
      <c r="J686" s="8"/>
      <c r="K686" s="8">
        <v>0</v>
      </c>
      <c r="L686" s="8">
        <v>0</v>
      </c>
      <c r="M686" s="16">
        <v>44.44</v>
      </c>
      <c r="N686" s="81">
        <v>112</v>
      </c>
      <c r="O686" s="16"/>
      <c r="P686" s="16">
        <v>2</v>
      </c>
      <c r="Q686" s="10" t="s">
        <v>21</v>
      </c>
      <c r="R686" s="81">
        <v>8.7401622000000003</v>
      </c>
      <c r="S686" s="8">
        <v>222</v>
      </c>
      <c r="T686" s="8"/>
      <c r="U686" s="8"/>
      <c r="V686" s="8"/>
    </row>
    <row r="687" spans="1:22" ht="33" customHeight="1" thickBot="1" x14ac:dyDescent="0.4">
      <c r="A687" s="110"/>
      <c r="B687" s="111"/>
      <c r="C687" s="48" t="s">
        <v>112</v>
      </c>
      <c r="D687" s="48" t="s">
        <v>94</v>
      </c>
      <c r="E687" s="1">
        <v>45777.661377314813</v>
      </c>
      <c r="F687" s="2" t="s">
        <v>61</v>
      </c>
      <c r="G687" s="8" t="s">
        <v>20</v>
      </c>
      <c r="H687" s="16">
        <v>-9.4435000000000002</v>
      </c>
      <c r="I687" s="81">
        <v>15</v>
      </c>
      <c r="J687" s="8"/>
      <c r="K687" s="8">
        <v>3</v>
      </c>
      <c r="L687" s="8">
        <v>3</v>
      </c>
      <c r="M687" s="16">
        <v>44.44</v>
      </c>
      <c r="N687" s="81">
        <v>112</v>
      </c>
      <c r="O687" s="16"/>
      <c r="P687" s="16">
        <v>2</v>
      </c>
      <c r="Q687" s="8" t="s">
        <v>27</v>
      </c>
      <c r="R687" s="81">
        <v>11.299218699999999</v>
      </c>
      <c r="S687" s="8">
        <v>287</v>
      </c>
      <c r="T687" s="8"/>
      <c r="U687" s="8"/>
      <c r="V687" s="8" t="s">
        <v>92</v>
      </c>
    </row>
    <row r="688" spans="1:22" ht="33" customHeight="1" thickBot="1" x14ac:dyDescent="0.4">
      <c r="A688" s="110"/>
      <c r="B688" s="111"/>
      <c r="C688" s="48" t="s">
        <v>112</v>
      </c>
      <c r="D688" s="48" t="s">
        <v>94</v>
      </c>
      <c r="E688" s="4">
        <v>45843.68545138889</v>
      </c>
      <c r="F688" s="5" t="s">
        <v>93</v>
      </c>
      <c r="G688" s="8" t="s">
        <v>20</v>
      </c>
      <c r="H688" s="15">
        <v>-1.111</v>
      </c>
      <c r="I688" s="83">
        <v>30</v>
      </c>
      <c r="J688" s="9"/>
      <c r="K688" s="9">
        <v>0</v>
      </c>
      <c r="L688" s="9">
        <v>0</v>
      </c>
      <c r="M688" s="17">
        <v>46.106499999999997</v>
      </c>
      <c r="N688" s="83">
        <v>115</v>
      </c>
      <c r="O688" s="17"/>
      <c r="P688" s="17">
        <v>3</v>
      </c>
      <c r="Q688" s="11" t="s">
        <v>21</v>
      </c>
      <c r="R688" s="83">
        <v>12.598431999999999</v>
      </c>
      <c r="S688" s="9">
        <v>320</v>
      </c>
      <c r="T688" s="9"/>
      <c r="U688" s="9"/>
      <c r="V688" s="9"/>
    </row>
    <row r="689" spans="1:22" ht="33" customHeight="1" thickBot="1" x14ac:dyDescent="0.4">
      <c r="A689" s="110"/>
      <c r="B689" s="111"/>
      <c r="C689" s="48"/>
      <c r="D689" s="48"/>
      <c r="E689" s="4"/>
      <c r="F689" s="5"/>
      <c r="G689" s="11"/>
      <c r="H689" s="15"/>
      <c r="I689" s="83"/>
      <c r="J689" s="9"/>
      <c r="K689" s="9"/>
      <c r="L689" s="40">
        <f>AVERAGE(L686:L688)</f>
        <v>1</v>
      </c>
      <c r="M689" s="17"/>
      <c r="N689" s="83"/>
      <c r="O689" s="17"/>
      <c r="P689" s="41">
        <f>AVERAGE(P686:P688)</f>
        <v>2.3333333333333335</v>
      </c>
      <c r="Q689" s="11"/>
      <c r="R689" s="83"/>
      <c r="S689" s="9"/>
      <c r="T689" s="9"/>
      <c r="U689" s="40"/>
      <c r="V689" s="9"/>
    </row>
    <row r="690" spans="1:22" ht="33" customHeight="1" thickBot="1" x14ac:dyDescent="0.4">
      <c r="A690" s="116" t="s">
        <v>762</v>
      </c>
      <c r="B690" s="111" t="s">
        <v>885</v>
      </c>
      <c r="C690" s="47" t="s">
        <v>112</v>
      </c>
      <c r="D690" s="47" t="s">
        <v>91</v>
      </c>
      <c r="E690" s="20">
        <v>45777.678738425922</v>
      </c>
      <c r="F690" s="21" t="s">
        <v>78</v>
      </c>
      <c r="G690" s="22"/>
      <c r="H690" s="23">
        <v>-10</v>
      </c>
      <c r="I690" s="80">
        <v>14</v>
      </c>
      <c r="J690" s="24"/>
      <c r="K690" s="24">
        <v>3</v>
      </c>
      <c r="L690" s="24">
        <v>3</v>
      </c>
      <c r="M690" s="25">
        <v>44.44</v>
      </c>
      <c r="N690" s="86">
        <v>112</v>
      </c>
      <c r="O690" s="23"/>
      <c r="P690" s="23">
        <v>2</v>
      </c>
      <c r="Q690" s="22" t="s">
        <v>21</v>
      </c>
      <c r="R690" s="86">
        <v>11.299218699999999</v>
      </c>
      <c r="S690" s="22">
        <v>287</v>
      </c>
      <c r="T690" s="22"/>
      <c r="U690" s="22"/>
      <c r="V690" s="24" t="s">
        <v>90</v>
      </c>
    </row>
    <row r="691" spans="1:22" ht="33" customHeight="1" thickBot="1" x14ac:dyDescent="0.4">
      <c r="A691" s="116"/>
      <c r="B691" s="111"/>
      <c r="C691" s="47" t="s">
        <v>112</v>
      </c>
      <c r="D691" s="47" t="s">
        <v>91</v>
      </c>
      <c r="E691" s="20">
        <v>45856</v>
      </c>
      <c r="F691" s="21" t="s">
        <v>277</v>
      </c>
      <c r="G691" s="22" t="s">
        <v>20</v>
      </c>
      <c r="H691" s="23">
        <f>(I691-32)/1.8</f>
        <v>-9.4444444444444446</v>
      </c>
      <c r="I691" s="80">
        <v>15</v>
      </c>
      <c r="J691" s="24"/>
      <c r="K691" s="24">
        <v>3</v>
      </c>
      <c r="L691" s="24">
        <v>3</v>
      </c>
      <c r="M691" s="25">
        <f>(N691-32)/1.8</f>
        <v>37.777777777777779</v>
      </c>
      <c r="N691" s="86">
        <v>100</v>
      </c>
      <c r="O691" s="23"/>
      <c r="P691" s="23">
        <v>1</v>
      </c>
      <c r="Q691" s="22" t="s">
        <v>21</v>
      </c>
      <c r="R691" s="86">
        <f>S691/2.4</f>
        <v>167.5</v>
      </c>
      <c r="S691" s="22">
        <v>402</v>
      </c>
      <c r="T691" s="22"/>
      <c r="U691" s="22"/>
      <c r="V691" s="24"/>
    </row>
    <row r="692" spans="1:22" ht="33" customHeight="1" thickBot="1" x14ac:dyDescent="0.4">
      <c r="A692" s="116"/>
      <c r="B692" s="111"/>
      <c r="C692" s="47" t="s">
        <v>112</v>
      </c>
      <c r="D692" s="47" t="s">
        <v>91</v>
      </c>
      <c r="E692" s="20">
        <v>45856</v>
      </c>
      <c r="F692" s="21" t="s">
        <v>745</v>
      </c>
      <c r="G692" s="22" t="s">
        <v>20</v>
      </c>
      <c r="H692" s="23">
        <f t="shared" ref="H692:H693" si="16">(I692-32)/1.8</f>
        <v>-3.8888888888888888</v>
      </c>
      <c r="I692" s="80">
        <v>25</v>
      </c>
      <c r="J692" s="24"/>
      <c r="K692" s="24">
        <v>1</v>
      </c>
      <c r="L692" s="24">
        <v>1</v>
      </c>
      <c r="M692" s="25">
        <f t="shared" ref="M692:M693" si="17">(N692-32)/1.8</f>
        <v>40.555555555555557</v>
      </c>
      <c r="N692" s="86">
        <v>105</v>
      </c>
      <c r="O692" s="23"/>
      <c r="P692" s="23">
        <v>1</v>
      </c>
      <c r="Q692" s="22" t="s">
        <v>21</v>
      </c>
      <c r="R692" s="86">
        <f t="shared" ref="R692:R693" si="18">S692/2.4</f>
        <v>375</v>
      </c>
      <c r="S692" s="22">
        <v>900</v>
      </c>
      <c r="T692" s="22"/>
      <c r="U692" s="22"/>
      <c r="V692" s="24"/>
    </row>
    <row r="693" spans="1:22" ht="33" customHeight="1" thickBot="1" x14ac:dyDescent="0.4">
      <c r="A693" s="116"/>
      <c r="B693" s="111"/>
      <c r="C693" s="47" t="s">
        <v>112</v>
      </c>
      <c r="D693" s="47" t="s">
        <v>91</v>
      </c>
      <c r="E693" s="20">
        <v>45856</v>
      </c>
      <c r="F693" s="21" t="s">
        <v>11</v>
      </c>
      <c r="G693" s="22" t="s">
        <v>20</v>
      </c>
      <c r="H693" s="23">
        <f t="shared" si="16"/>
        <v>0</v>
      </c>
      <c r="I693" s="80">
        <v>32</v>
      </c>
      <c r="J693" s="24"/>
      <c r="K693" s="24">
        <v>0</v>
      </c>
      <c r="L693" s="24">
        <v>0</v>
      </c>
      <c r="M693" s="25">
        <f t="shared" si="17"/>
        <v>42.222222222222221</v>
      </c>
      <c r="N693" s="86">
        <v>108</v>
      </c>
      <c r="O693" s="23"/>
      <c r="P693" s="23">
        <v>2</v>
      </c>
      <c r="Q693" s="22" t="s">
        <v>21</v>
      </c>
      <c r="R693" s="86">
        <f t="shared" si="18"/>
        <v>258.33333333333337</v>
      </c>
      <c r="S693" s="22">
        <v>620</v>
      </c>
      <c r="T693" s="22"/>
      <c r="U693" s="22"/>
      <c r="V693" s="24"/>
    </row>
    <row r="694" spans="1:22" ht="33" customHeight="1" thickBot="1" x14ac:dyDescent="0.4">
      <c r="A694" s="116"/>
      <c r="B694" s="111"/>
      <c r="C694" s="47"/>
      <c r="D694" s="47"/>
      <c r="E694" s="20"/>
      <c r="F694" s="21"/>
      <c r="G694" s="22"/>
      <c r="H694" s="23"/>
      <c r="I694" s="80"/>
      <c r="J694" s="24"/>
      <c r="K694" s="24"/>
      <c r="L694" s="40">
        <f>AVERAGE(L690:L693)</f>
        <v>1.75</v>
      </c>
      <c r="M694" s="25"/>
      <c r="N694" s="86"/>
      <c r="O694" s="23"/>
      <c r="P694" s="138">
        <f>AVERAGE(P690:P693)</f>
        <v>1.5</v>
      </c>
      <c r="Q694" s="22"/>
      <c r="R694" s="86"/>
      <c r="S694" s="22"/>
      <c r="T694" s="22"/>
      <c r="U694" s="139"/>
      <c r="V694" s="24"/>
    </row>
    <row r="695" spans="1:22" ht="33" customHeight="1" thickBot="1" x14ac:dyDescent="0.4">
      <c r="A695" s="113"/>
      <c r="B695" s="114" t="s">
        <v>8</v>
      </c>
      <c r="C695" s="48" t="s">
        <v>111</v>
      </c>
      <c r="D695" s="48" t="s">
        <v>8</v>
      </c>
      <c r="E695" s="4">
        <v>45845.509398148148</v>
      </c>
      <c r="F695" s="5" t="s">
        <v>3</v>
      </c>
      <c r="G695" s="8" t="s">
        <v>20</v>
      </c>
      <c r="H695" s="15">
        <v>-3.8885000000000001</v>
      </c>
      <c r="I695" s="81">
        <v>25</v>
      </c>
      <c r="J695" s="8"/>
      <c r="K695" s="8">
        <v>1</v>
      </c>
      <c r="L695" s="8">
        <v>1</v>
      </c>
      <c r="M695" s="17">
        <v>40.551499999999997</v>
      </c>
      <c r="N695" s="83">
        <v>105</v>
      </c>
      <c r="O695" s="17"/>
      <c r="P695" s="17">
        <v>1</v>
      </c>
      <c r="Q695" s="11" t="s">
        <v>21</v>
      </c>
      <c r="R695" s="83">
        <v>11.7716599</v>
      </c>
      <c r="S695" s="9">
        <v>299</v>
      </c>
      <c r="T695" s="9"/>
      <c r="U695" s="9"/>
      <c r="V695" s="9"/>
    </row>
    <row r="696" spans="1:22" ht="33" customHeight="1" thickBot="1" x14ac:dyDescent="0.4">
      <c r="A696" s="113"/>
      <c r="B696" s="114"/>
      <c r="C696" s="48" t="s">
        <v>111</v>
      </c>
      <c r="D696" s="48" t="s">
        <v>8</v>
      </c>
      <c r="E696" s="1">
        <v>45843.689212962963</v>
      </c>
      <c r="F696" s="2" t="s">
        <v>4</v>
      </c>
      <c r="G696" s="8" t="s">
        <v>20</v>
      </c>
      <c r="H696" s="14">
        <v>-3.8885000000000001</v>
      </c>
      <c r="I696" s="81">
        <v>25</v>
      </c>
      <c r="J696" s="8"/>
      <c r="K696" s="8">
        <v>1</v>
      </c>
      <c r="L696" s="8">
        <v>1</v>
      </c>
      <c r="M696" s="16">
        <v>43.329000000000001</v>
      </c>
      <c r="N696" s="81">
        <v>110</v>
      </c>
      <c r="O696" s="16"/>
      <c r="P696" s="16">
        <v>2</v>
      </c>
      <c r="Q696" s="11" t="s">
        <v>21</v>
      </c>
      <c r="R696" s="81">
        <v>16.181111099999999</v>
      </c>
      <c r="S696" s="8">
        <v>411</v>
      </c>
      <c r="T696" s="8"/>
      <c r="U696" s="8"/>
      <c r="V696" s="8"/>
    </row>
    <row r="697" spans="1:22" ht="33" customHeight="1" thickBot="1" x14ac:dyDescent="0.4">
      <c r="A697" s="113"/>
      <c r="B697" s="114"/>
      <c r="C697" s="48" t="s">
        <v>111</v>
      </c>
      <c r="D697" s="48" t="s">
        <v>8</v>
      </c>
      <c r="E697" s="4">
        <v>45845.510162037041</v>
      </c>
      <c r="F697" s="5" t="s">
        <v>4</v>
      </c>
      <c r="G697" s="8" t="s">
        <v>20</v>
      </c>
      <c r="H697" s="15">
        <v>-3.8885000000000001</v>
      </c>
      <c r="I697" s="83">
        <v>25</v>
      </c>
      <c r="J697" s="9"/>
      <c r="K697" s="9">
        <v>1</v>
      </c>
      <c r="L697" s="9">
        <v>1</v>
      </c>
      <c r="M697" s="17">
        <v>40.551499999999997</v>
      </c>
      <c r="N697" s="83">
        <v>105</v>
      </c>
      <c r="O697" s="17"/>
      <c r="P697" s="17">
        <v>1</v>
      </c>
      <c r="Q697" s="11" t="s">
        <v>21</v>
      </c>
      <c r="R697" s="83">
        <v>16.181111099999999</v>
      </c>
      <c r="S697" s="9">
        <v>411</v>
      </c>
      <c r="T697" s="9"/>
      <c r="U697" s="9"/>
      <c r="V697" s="9"/>
    </row>
    <row r="698" spans="1:22" ht="33" customHeight="1" thickBot="1" x14ac:dyDescent="0.4">
      <c r="A698" s="113"/>
      <c r="B698" s="114"/>
      <c r="C698" s="48" t="s">
        <v>111</v>
      </c>
      <c r="D698" s="48" t="s">
        <v>8</v>
      </c>
      <c r="E698" s="4">
        <v>45843.688680555555</v>
      </c>
      <c r="F698" s="5" t="s">
        <v>3</v>
      </c>
      <c r="G698" s="8" t="s">
        <v>20</v>
      </c>
      <c r="H698" s="15">
        <v>-3.8885000000000001</v>
      </c>
      <c r="I698" s="81">
        <v>25</v>
      </c>
      <c r="J698" s="8"/>
      <c r="K698" s="8">
        <v>1</v>
      </c>
      <c r="L698" s="8">
        <v>1</v>
      </c>
      <c r="M698" s="17">
        <v>40.551499999999997</v>
      </c>
      <c r="N698" s="83">
        <v>105</v>
      </c>
      <c r="O698" s="17"/>
      <c r="P698" s="17">
        <v>1</v>
      </c>
      <c r="Q698" s="11" t="s">
        <v>21</v>
      </c>
      <c r="R698" s="83">
        <v>17.716545</v>
      </c>
      <c r="S698" s="9">
        <v>450</v>
      </c>
      <c r="T698" s="9"/>
      <c r="U698" s="9"/>
      <c r="V698" s="9"/>
    </row>
    <row r="699" spans="1:22" ht="33" customHeight="1" thickBot="1" x14ac:dyDescent="0.4">
      <c r="A699" s="113"/>
      <c r="B699" s="114"/>
      <c r="C699" s="48" t="s">
        <v>111</v>
      </c>
      <c r="D699" s="48" t="s">
        <v>8</v>
      </c>
      <c r="E699" s="1">
        <v>45843.688055555554</v>
      </c>
      <c r="F699" s="2" t="s">
        <v>6</v>
      </c>
      <c r="G699" s="8" t="s">
        <v>20</v>
      </c>
      <c r="H699" s="14">
        <v>-3.8885000000000001</v>
      </c>
      <c r="I699" s="81">
        <v>25</v>
      </c>
      <c r="J699" s="8"/>
      <c r="K699" s="8">
        <v>1</v>
      </c>
      <c r="L699" s="8">
        <v>1</v>
      </c>
      <c r="M699" s="16">
        <v>36.662999999999997</v>
      </c>
      <c r="N699" s="81">
        <v>98</v>
      </c>
      <c r="O699" s="16"/>
      <c r="P699" s="16">
        <v>0</v>
      </c>
      <c r="Q699" s="11" t="s">
        <v>21</v>
      </c>
      <c r="R699" s="81">
        <v>29.6850554</v>
      </c>
      <c r="S699" s="8">
        <v>754</v>
      </c>
      <c r="T699" s="8"/>
      <c r="U699" s="8"/>
      <c r="V699" s="8"/>
    </row>
    <row r="700" spans="1:22" ht="33" customHeight="1" thickBot="1" x14ac:dyDescent="0.4">
      <c r="A700" s="113"/>
      <c r="B700" s="114"/>
      <c r="C700" s="48" t="s">
        <v>111</v>
      </c>
      <c r="D700" s="48" t="s">
        <v>8</v>
      </c>
      <c r="E700" s="1">
        <v>45845.509733796294</v>
      </c>
      <c r="F700" s="2" t="s">
        <v>2</v>
      </c>
      <c r="G700" s="8" t="s">
        <v>20</v>
      </c>
      <c r="H700" s="14">
        <v>-6.6660000000000004</v>
      </c>
      <c r="I700" s="81">
        <v>20</v>
      </c>
      <c r="J700" s="8"/>
      <c r="K700" s="8">
        <v>2</v>
      </c>
      <c r="L700" s="8">
        <v>2</v>
      </c>
      <c r="M700" s="16">
        <v>40.551499999999997</v>
      </c>
      <c r="N700" s="81">
        <v>105</v>
      </c>
      <c r="O700" s="16"/>
      <c r="P700" s="16">
        <v>1</v>
      </c>
      <c r="Q700" s="11" t="s">
        <v>21</v>
      </c>
      <c r="R700" s="81">
        <v>32.913403599999995</v>
      </c>
      <c r="S700" s="8">
        <v>836</v>
      </c>
      <c r="T700" s="8"/>
      <c r="U700" s="8"/>
      <c r="V700" s="8"/>
    </row>
    <row r="701" spans="1:22" ht="33" customHeight="1" thickBot="1" x14ac:dyDescent="0.4">
      <c r="A701" s="113"/>
      <c r="B701" s="114"/>
      <c r="C701" s="48"/>
      <c r="D701" s="48"/>
      <c r="E701" s="1"/>
      <c r="F701" s="2"/>
      <c r="G701" s="10"/>
      <c r="H701" s="14"/>
      <c r="I701" s="81"/>
      <c r="J701" s="8"/>
      <c r="K701" s="8"/>
      <c r="L701" s="40">
        <f>AVERAGE(L695:L700)</f>
        <v>1.1666666666666667</v>
      </c>
      <c r="M701" s="16"/>
      <c r="N701" s="81"/>
      <c r="O701" s="16"/>
      <c r="P701" s="41">
        <f>AVERAGE(P695:P700)</f>
        <v>1</v>
      </c>
      <c r="Q701" s="10"/>
      <c r="R701" s="81"/>
      <c r="S701" s="8"/>
      <c r="T701" s="8"/>
      <c r="U701" s="40"/>
      <c r="V701" s="8"/>
    </row>
    <row r="702" spans="1:22" ht="33" customHeight="1" thickBot="1" x14ac:dyDescent="0.4">
      <c r="A702" s="110"/>
      <c r="B702" s="111" t="s">
        <v>886</v>
      </c>
      <c r="C702" s="49" t="s">
        <v>112</v>
      </c>
      <c r="D702" s="49" t="s">
        <v>88</v>
      </c>
      <c r="E702" s="27">
        <v>45839.594560185185</v>
      </c>
      <c r="F702" s="26" t="s">
        <v>83</v>
      </c>
      <c r="G702" s="28" t="s">
        <v>20</v>
      </c>
      <c r="H702" s="31">
        <v>-6.665</v>
      </c>
      <c r="I702" s="82">
        <v>20</v>
      </c>
      <c r="J702" s="28"/>
      <c r="K702" s="28">
        <v>2</v>
      </c>
      <c r="L702" s="28">
        <v>2</v>
      </c>
      <c r="M702" s="31">
        <v>44.44</v>
      </c>
      <c r="N702" s="82">
        <v>112</v>
      </c>
      <c r="O702" s="31"/>
      <c r="P702" s="31">
        <v>2</v>
      </c>
      <c r="Q702" s="28" t="s">
        <v>27</v>
      </c>
      <c r="R702" s="82">
        <v>11.299218699999999</v>
      </c>
      <c r="S702" s="28">
        <v>287</v>
      </c>
      <c r="T702" s="28"/>
      <c r="U702" s="28"/>
      <c r="V702" s="28" t="s">
        <v>85</v>
      </c>
    </row>
    <row r="703" spans="1:22" ht="33" customHeight="1" thickBot="1" x14ac:dyDescent="0.4">
      <c r="A703" s="110"/>
      <c r="B703" s="111"/>
      <c r="C703" s="49" t="s">
        <v>112</v>
      </c>
      <c r="D703" s="49" t="s">
        <v>88</v>
      </c>
      <c r="E703" s="27">
        <v>45843.717083333337</v>
      </c>
      <c r="F703" s="26" t="s">
        <v>86</v>
      </c>
      <c r="G703" s="28" t="s">
        <v>20</v>
      </c>
      <c r="H703" s="30">
        <v>1.6665000000000001</v>
      </c>
      <c r="I703" s="82">
        <v>35</v>
      </c>
      <c r="J703" s="28"/>
      <c r="K703" s="28">
        <v>0</v>
      </c>
      <c r="L703" s="28">
        <v>0</v>
      </c>
      <c r="M703" s="31">
        <v>44.44</v>
      </c>
      <c r="N703" s="82">
        <v>112</v>
      </c>
      <c r="O703" s="31"/>
      <c r="P703" s="31">
        <v>2</v>
      </c>
      <c r="Q703" s="29" t="s">
        <v>21</v>
      </c>
      <c r="R703" s="82">
        <v>21.614184899999998</v>
      </c>
      <c r="S703" s="28">
        <v>549</v>
      </c>
      <c r="T703" s="28"/>
      <c r="U703" s="28"/>
      <c r="V703" s="28"/>
    </row>
    <row r="704" spans="1:22" ht="33" customHeight="1" thickBot="1" x14ac:dyDescent="0.4">
      <c r="A704" s="110"/>
      <c r="B704" s="111"/>
      <c r="C704" s="49" t="s">
        <v>112</v>
      </c>
      <c r="D704" s="49" t="s">
        <v>88</v>
      </c>
      <c r="E704" s="27">
        <v>45843.717303240737</v>
      </c>
      <c r="F704" s="26" t="s">
        <v>87</v>
      </c>
      <c r="G704" s="28" t="s">
        <v>20</v>
      </c>
      <c r="H704" s="30">
        <v>-6.6660000000000004</v>
      </c>
      <c r="I704" s="82">
        <v>20</v>
      </c>
      <c r="J704" s="28"/>
      <c r="K704" s="28">
        <v>2</v>
      </c>
      <c r="L704" s="28">
        <v>2</v>
      </c>
      <c r="M704" s="31">
        <v>44.44</v>
      </c>
      <c r="N704" s="82">
        <v>112</v>
      </c>
      <c r="O704" s="31"/>
      <c r="P704" s="31">
        <v>2</v>
      </c>
      <c r="Q704" s="29" t="s">
        <v>21</v>
      </c>
      <c r="R704" s="82">
        <v>24.370091899999998</v>
      </c>
      <c r="S704" s="28">
        <v>619</v>
      </c>
      <c r="T704" s="28"/>
      <c r="U704" s="28"/>
      <c r="V704" s="28"/>
    </row>
    <row r="705" spans="1:22" ht="33" customHeight="1" thickBot="1" x14ac:dyDescent="0.4">
      <c r="A705" s="110"/>
      <c r="B705" s="111"/>
      <c r="C705" s="49" t="s">
        <v>112</v>
      </c>
      <c r="D705" s="49" t="s">
        <v>88</v>
      </c>
      <c r="E705" s="27">
        <v>45843.716782407406</v>
      </c>
      <c r="F705" s="26" t="s">
        <v>11</v>
      </c>
      <c r="G705" s="28" t="s">
        <v>20</v>
      </c>
      <c r="H705" s="30">
        <v>0</v>
      </c>
      <c r="I705" s="82">
        <v>32</v>
      </c>
      <c r="J705" s="28"/>
      <c r="K705" s="28">
        <v>0</v>
      </c>
      <c r="L705" s="28">
        <v>0</v>
      </c>
      <c r="M705" s="31">
        <v>42.217999999999996</v>
      </c>
      <c r="N705" s="82">
        <v>108</v>
      </c>
      <c r="O705" s="31"/>
      <c r="P705" s="31">
        <v>2</v>
      </c>
      <c r="Q705" s="29" t="s">
        <v>21</v>
      </c>
      <c r="R705" s="82">
        <v>24.409461999999998</v>
      </c>
      <c r="S705" s="28">
        <v>620</v>
      </c>
      <c r="T705" s="28"/>
      <c r="U705" s="28"/>
      <c r="V705" s="28"/>
    </row>
    <row r="706" spans="1:22" ht="33" customHeight="1" thickBot="1" x14ac:dyDescent="0.4">
      <c r="A706" s="110"/>
      <c r="B706" s="111"/>
      <c r="C706" s="49"/>
      <c r="D706" s="49"/>
      <c r="E706" s="27"/>
      <c r="F706" s="26"/>
      <c r="G706" s="29"/>
      <c r="H706" s="30"/>
      <c r="I706" s="82"/>
      <c r="J706" s="28"/>
      <c r="K706" s="28"/>
      <c r="L706" s="40">
        <f>AVERAGE(L702:L705)</f>
        <v>1</v>
      </c>
      <c r="M706" s="31"/>
      <c r="N706" s="82"/>
      <c r="O706" s="31"/>
      <c r="P706" s="41">
        <f>AVERAGE(P702:P705)</f>
        <v>2</v>
      </c>
      <c r="Q706" s="29"/>
      <c r="R706" s="82"/>
      <c r="S706" s="28"/>
      <c r="T706" s="28"/>
      <c r="U706" s="40"/>
      <c r="V706" s="28"/>
    </row>
    <row r="707" spans="1:22" ht="33" customHeight="1" thickBot="1" x14ac:dyDescent="0.4">
      <c r="A707" s="103"/>
      <c r="B707" s="104" t="s">
        <v>827</v>
      </c>
      <c r="C707" s="48" t="s">
        <v>297</v>
      </c>
      <c r="D707" s="48" t="s">
        <v>360</v>
      </c>
      <c r="E707" s="4">
        <v>45722.487407407411</v>
      </c>
      <c r="F707" s="5" t="s">
        <v>363</v>
      </c>
      <c r="G707" s="9" t="s">
        <v>20</v>
      </c>
      <c r="H707" s="17">
        <v>3.8885000000000001</v>
      </c>
      <c r="I707" s="84">
        <v>39</v>
      </c>
      <c r="J707" s="13"/>
      <c r="K707" s="13">
        <v>0</v>
      </c>
      <c r="L707" s="13">
        <v>0</v>
      </c>
      <c r="M707" s="17" t="s">
        <v>709</v>
      </c>
      <c r="N707" s="83">
        <v>111</v>
      </c>
      <c r="O707" s="17"/>
      <c r="P707" s="17">
        <v>2</v>
      </c>
      <c r="Q707" s="9" t="s">
        <v>21</v>
      </c>
      <c r="R707" s="83">
        <v>26.811038099999998</v>
      </c>
      <c r="S707" s="9">
        <v>681</v>
      </c>
      <c r="T707" s="9"/>
      <c r="U707" s="9"/>
      <c r="V707" s="9" t="s">
        <v>364</v>
      </c>
    </row>
    <row r="708" spans="1:22" ht="33" customHeight="1" thickBot="1" x14ac:dyDescent="0.4">
      <c r="A708" s="103"/>
      <c r="B708" s="104"/>
      <c r="C708" s="48" t="s">
        <v>297</v>
      </c>
      <c r="D708" s="48" t="s">
        <v>360</v>
      </c>
      <c r="E708" s="1">
        <v>45722.486168981479</v>
      </c>
      <c r="F708" s="2" t="s">
        <v>361</v>
      </c>
      <c r="G708" s="8" t="s">
        <v>20</v>
      </c>
      <c r="H708" s="16">
        <v>-1.6665000000000001</v>
      </c>
      <c r="I708" s="84">
        <v>29</v>
      </c>
      <c r="J708" s="13"/>
      <c r="K708" s="13">
        <v>0</v>
      </c>
      <c r="L708" s="13">
        <v>0</v>
      </c>
      <c r="M708" s="16">
        <v>42.8</v>
      </c>
      <c r="N708" s="81">
        <v>109</v>
      </c>
      <c r="O708" s="16"/>
      <c r="P708" s="16">
        <v>2</v>
      </c>
      <c r="Q708" s="8" t="s">
        <v>21</v>
      </c>
      <c r="R708" s="81">
        <v>31.496079999999999</v>
      </c>
      <c r="S708" s="8">
        <v>800</v>
      </c>
      <c r="T708" s="8"/>
      <c r="U708" s="8"/>
      <c r="V708" s="8" t="s">
        <v>362</v>
      </c>
    </row>
    <row r="709" spans="1:22" ht="33" customHeight="1" thickBot="1" x14ac:dyDescent="0.4">
      <c r="A709" s="103"/>
      <c r="B709" s="104"/>
      <c r="C709" s="48"/>
      <c r="D709" s="48"/>
      <c r="E709" s="1"/>
      <c r="F709" s="2"/>
      <c r="G709" s="8"/>
      <c r="H709" s="16"/>
      <c r="I709" s="84"/>
      <c r="J709" s="13"/>
      <c r="K709" s="13"/>
      <c r="L709" s="40">
        <f>AVERAGE(L707:L708)</f>
        <v>0</v>
      </c>
      <c r="M709" s="16"/>
      <c r="N709" s="81"/>
      <c r="O709" s="16"/>
      <c r="P709" s="41">
        <f>AVERAGE(P707:P708)</f>
        <v>2</v>
      </c>
      <c r="Q709" s="8"/>
      <c r="R709" s="81"/>
      <c r="S709" s="8"/>
      <c r="T709" s="8"/>
      <c r="U709" s="40"/>
      <c r="V709" s="8"/>
    </row>
    <row r="710" spans="1:22" ht="33" customHeight="1" thickBot="1" x14ac:dyDescent="0.4">
      <c r="A710" s="116" t="s">
        <v>762</v>
      </c>
      <c r="B710" s="111" t="s">
        <v>89</v>
      </c>
      <c r="C710" s="47" t="s">
        <v>112</v>
      </c>
      <c r="D710" s="47" t="s">
        <v>89</v>
      </c>
      <c r="E710" s="33">
        <v>45853</v>
      </c>
      <c r="F710" s="21" t="s">
        <v>93</v>
      </c>
      <c r="G710" s="22" t="s">
        <v>20</v>
      </c>
      <c r="H710" s="23">
        <v>0</v>
      </c>
      <c r="I710" s="80">
        <v>32</v>
      </c>
      <c r="J710" s="24"/>
      <c r="K710" s="24">
        <v>0</v>
      </c>
      <c r="L710" s="24">
        <v>0</v>
      </c>
      <c r="M710" s="25">
        <v>47.772999999999996</v>
      </c>
      <c r="N710" s="80">
        <v>118</v>
      </c>
      <c r="O710" s="25"/>
      <c r="P710" s="25">
        <v>3</v>
      </c>
      <c r="Q710" s="22" t="s">
        <v>21</v>
      </c>
      <c r="R710" s="80">
        <v>9.9212651999999988</v>
      </c>
      <c r="S710" s="24">
        <v>252</v>
      </c>
      <c r="T710" s="24"/>
      <c r="U710" s="24"/>
      <c r="V710" s="24"/>
    </row>
    <row r="711" spans="1:22" ht="33" customHeight="1" thickBot="1" x14ac:dyDescent="0.4">
      <c r="A711" s="116"/>
      <c r="B711" s="111"/>
      <c r="C711" s="47" t="s">
        <v>112</v>
      </c>
      <c r="D711" s="47" t="s">
        <v>89</v>
      </c>
      <c r="E711" s="33">
        <v>45853</v>
      </c>
      <c r="F711" s="21" t="s">
        <v>688</v>
      </c>
      <c r="G711" s="22" t="s">
        <v>20</v>
      </c>
      <c r="H711" s="23">
        <v>9.9990000000000006</v>
      </c>
      <c r="I711" s="80">
        <v>50</v>
      </c>
      <c r="J711" s="24"/>
      <c r="K711" s="24">
        <v>0</v>
      </c>
      <c r="L711" s="24">
        <v>0</v>
      </c>
      <c r="M711" s="25">
        <v>32.219000000000001</v>
      </c>
      <c r="N711" s="80">
        <v>90</v>
      </c>
      <c r="O711" s="25"/>
      <c r="P711" s="25">
        <v>0</v>
      </c>
      <c r="Q711" s="22" t="s">
        <v>21</v>
      </c>
      <c r="R711" s="80">
        <v>27.559069999999998</v>
      </c>
      <c r="S711" s="24">
        <v>700</v>
      </c>
      <c r="T711" s="24"/>
      <c r="U711" s="24"/>
      <c r="V711" s="24"/>
    </row>
    <row r="712" spans="1:22" ht="33" customHeight="1" thickBot="1" x14ac:dyDescent="0.4">
      <c r="A712" s="116"/>
      <c r="B712" s="111"/>
      <c r="C712" s="47"/>
      <c r="D712" s="47"/>
      <c r="E712" s="33"/>
      <c r="F712" s="21"/>
      <c r="G712" s="22"/>
      <c r="H712" s="23"/>
      <c r="I712" s="80"/>
      <c r="J712" s="24"/>
      <c r="K712" s="24"/>
      <c r="L712" s="40">
        <f>AVERAGE(L710:L711)</f>
        <v>0</v>
      </c>
      <c r="M712" s="25"/>
      <c r="N712" s="80"/>
      <c r="O712" s="25"/>
      <c r="P712" s="41">
        <f>AVERAGE(P710:P711)</f>
        <v>1.5</v>
      </c>
      <c r="Q712" s="22"/>
      <c r="R712" s="80"/>
      <c r="S712" s="24"/>
      <c r="T712" s="24"/>
      <c r="U712" s="40"/>
      <c r="V712" s="24"/>
    </row>
    <row r="713" spans="1:22" ht="33" customHeight="1" thickBot="1" x14ac:dyDescent="0.4">
      <c r="A713" s="117" t="s">
        <v>762</v>
      </c>
      <c r="B713" s="118" t="s">
        <v>7</v>
      </c>
      <c r="C713" s="48" t="s">
        <v>111</v>
      </c>
      <c r="D713" s="48" t="s">
        <v>7</v>
      </c>
      <c r="E713" s="1">
        <v>45844.629571759258</v>
      </c>
      <c r="F713" s="2" t="s">
        <v>3</v>
      </c>
      <c r="G713" s="9" t="s">
        <v>20</v>
      </c>
      <c r="H713" s="14">
        <v>-3.8885000000000001</v>
      </c>
      <c r="I713" s="83">
        <v>25</v>
      </c>
      <c r="J713" s="9"/>
      <c r="K713" s="9">
        <v>1</v>
      </c>
      <c r="L713" s="9">
        <v>1</v>
      </c>
      <c r="M713" s="16">
        <v>40.551499999999997</v>
      </c>
      <c r="N713" s="81">
        <v>105</v>
      </c>
      <c r="O713" s="16"/>
      <c r="P713" s="16">
        <v>1</v>
      </c>
      <c r="Q713" s="8" t="s">
        <v>21</v>
      </c>
      <c r="R713" s="81">
        <v>11.7716599</v>
      </c>
      <c r="S713" s="8">
        <v>299</v>
      </c>
      <c r="T713" s="8"/>
      <c r="U713" s="8"/>
      <c r="V713" s="8"/>
    </row>
    <row r="714" spans="1:22" ht="33" customHeight="1" thickBot="1" x14ac:dyDescent="0.4">
      <c r="A714" s="117"/>
      <c r="B714" s="118"/>
      <c r="C714" s="48" t="s">
        <v>111</v>
      </c>
      <c r="D714" s="48" t="s">
        <v>7</v>
      </c>
      <c r="E714" s="4">
        <v>45844.630046296297</v>
      </c>
      <c r="F714" s="5" t="s">
        <v>4</v>
      </c>
      <c r="G714" s="8" t="s">
        <v>20</v>
      </c>
      <c r="H714" s="15">
        <v>-3.8885000000000001</v>
      </c>
      <c r="I714" s="83">
        <v>25</v>
      </c>
      <c r="J714" s="9"/>
      <c r="K714" s="9">
        <v>1</v>
      </c>
      <c r="L714" s="9">
        <v>1</v>
      </c>
      <c r="M714" s="17">
        <v>40.551499999999997</v>
      </c>
      <c r="N714" s="83">
        <v>105</v>
      </c>
      <c r="O714" s="17"/>
      <c r="P714" s="17">
        <v>1</v>
      </c>
      <c r="Q714" s="8" t="s">
        <v>21</v>
      </c>
      <c r="R714" s="83">
        <v>16.181111099999999</v>
      </c>
      <c r="S714" s="9">
        <v>411</v>
      </c>
      <c r="T714" s="9"/>
      <c r="U714" s="9"/>
      <c r="V714" s="9"/>
    </row>
    <row r="715" spans="1:22" ht="33" customHeight="1" thickBot="1" x14ac:dyDescent="0.4">
      <c r="A715" s="117"/>
      <c r="B715" s="118"/>
      <c r="C715" s="48" t="s">
        <v>111</v>
      </c>
      <c r="D715" s="48" t="s">
        <v>7</v>
      </c>
      <c r="E715" s="1">
        <v>45844.630416666667</v>
      </c>
      <c r="F715" s="2" t="s">
        <v>2</v>
      </c>
      <c r="G715" s="10" t="s">
        <v>20</v>
      </c>
      <c r="H715" s="14">
        <v>-6.6660000000000004</v>
      </c>
      <c r="I715" s="81">
        <v>20</v>
      </c>
      <c r="J715" s="8"/>
      <c r="K715" s="8">
        <v>2</v>
      </c>
      <c r="L715" s="8">
        <v>2</v>
      </c>
      <c r="M715" s="16">
        <v>42.217999999999996</v>
      </c>
      <c r="N715" s="81">
        <v>108</v>
      </c>
      <c r="O715" s="16"/>
      <c r="P715" s="16">
        <v>2</v>
      </c>
      <c r="Q715" s="8" t="s">
        <v>21</v>
      </c>
      <c r="R715" s="81">
        <v>32.913403599999995</v>
      </c>
      <c r="S715" s="8">
        <v>836</v>
      </c>
      <c r="T715" s="8"/>
      <c r="U715" s="8"/>
      <c r="V715" s="8"/>
    </row>
    <row r="716" spans="1:22" ht="33" customHeight="1" thickBot="1" x14ac:dyDescent="0.4">
      <c r="A716" s="117"/>
      <c r="B716" s="118"/>
      <c r="C716" s="48"/>
      <c r="D716" s="48"/>
      <c r="E716" s="1"/>
      <c r="F716" s="2"/>
      <c r="G716" s="10"/>
      <c r="H716" s="14"/>
      <c r="I716" s="81"/>
      <c r="J716" s="8"/>
      <c r="K716" s="8"/>
      <c r="L716" s="40">
        <f>AVERAGE(L713:L715)</f>
        <v>1.3333333333333333</v>
      </c>
      <c r="M716" s="16"/>
      <c r="N716" s="81"/>
      <c r="O716" s="16"/>
      <c r="P716" s="41">
        <f>AVERAGE(P713:P715)</f>
        <v>1.3333333333333333</v>
      </c>
      <c r="Q716" s="10"/>
      <c r="R716" s="81"/>
      <c r="S716" s="8"/>
      <c r="T716" s="8"/>
      <c r="U716" s="40"/>
      <c r="V716" s="8"/>
    </row>
    <row r="717" spans="1:22" ht="33" customHeight="1" thickBot="1" x14ac:dyDescent="0.4">
      <c r="A717" s="117" t="s">
        <v>762</v>
      </c>
      <c r="B717" s="118" t="s">
        <v>5</v>
      </c>
      <c r="C717" s="49" t="s">
        <v>111</v>
      </c>
      <c r="D717" s="49" t="s">
        <v>5</v>
      </c>
      <c r="E717" s="27">
        <v>45844.630856481483</v>
      </c>
      <c r="F717" s="26" t="s">
        <v>3</v>
      </c>
      <c r="G717" s="29" t="s">
        <v>20</v>
      </c>
      <c r="H717" s="30">
        <v>-3.8885000000000001</v>
      </c>
      <c r="I717" s="82">
        <v>25</v>
      </c>
      <c r="J717" s="28"/>
      <c r="K717" s="28">
        <v>0</v>
      </c>
      <c r="L717" s="28">
        <v>0</v>
      </c>
      <c r="M717" s="31">
        <v>40.551499999999997</v>
      </c>
      <c r="N717" s="82">
        <v>105</v>
      </c>
      <c r="O717" s="31"/>
      <c r="P717" s="31">
        <v>1</v>
      </c>
      <c r="Q717" s="29" t="s">
        <v>21</v>
      </c>
      <c r="R717" s="82">
        <v>11.7716599</v>
      </c>
      <c r="S717" s="28">
        <v>299</v>
      </c>
      <c r="T717" s="28"/>
      <c r="U717" s="28"/>
      <c r="V717" s="28"/>
    </row>
    <row r="718" spans="1:22" ht="33" customHeight="1" thickBot="1" x14ac:dyDescent="0.4">
      <c r="A718" s="117"/>
      <c r="B718" s="118"/>
      <c r="C718" s="49" t="s">
        <v>111</v>
      </c>
      <c r="D718" s="49" t="s">
        <v>5</v>
      </c>
      <c r="E718" s="27">
        <v>45844.631145833337</v>
      </c>
      <c r="F718" s="26" t="s">
        <v>4</v>
      </c>
      <c r="G718" s="29" t="s">
        <v>20</v>
      </c>
      <c r="H718" s="30">
        <v>-3.8885000000000001</v>
      </c>
      <c r="I718" s="82">
        <v>25</v>
      </c>
      <c r="J718" s="28"/>
      <c r="K718" s="28">
        <v>0</v>
      </c>
      <c r="L718" s="28">
        <v>0</v>
      </c>
      <c r="M718" s="31">
        <v>40.551499999999997</v>
      </c>
      <c r="N718" s="82">
        <v>105</v>
      </c>
      <c r="O718" s="31"/>
      <c r="P718" s="31">
        <v>1</v>
      </c>
      <c r="Q718" s="29" t="s">
        <v>21</v>
      </c>
      <c r="R718" s="82">
        <v>16.181111099999999</v>
      </c>
      <c r="S718" s="28">
        <v>411</v>
      </c>
      <c r="T718" s="28"/>
      <c r="U718" s="28"/>
      <c r="V718" s="28"/>
    </row>
    <row r="719" spans="1:22" ht="33" customHeight="1" thickBot="1" x14ac:dyDescent="0.4">
      <c r="A719" s="117"/>
      <c r="B719" s="118"/>
      <c r="C719" s="49" t="s">
        <v>111</v>
      </c>
      <c r="D719" s="49" t="s">
        <v>5</v>
      </c>
      <c r="E719" s="27">
        <v>45844.631423611114</v>
      </c>
      <c r="F719" s="26" t="s">
        <v>6</v>
      </c>
      <c r="G719" s="29" t="s">
        <v>20</v>
      </c>
      <c r="H719" s="30">
        <v>-3.8885000000000001</v>
      </c>
      <c r="I719" s="82">
        <v>25</v>
      </c>
      <c r="J719" s="28"/>
      <c r="K719" s="28">
        <v>0</v>
      </c>
      <c r="L719" s="28">
        <v>0</v>
      </c>
      <c r="M719" s="31">
        <v>40.551499999999997</v>
      </c>
      <c r="N719" s="82">
        <v>105</v>
      </c>
      <c r="O719" s="31"/>
      <c r="P719" s="31">
        <v>1</v>
      </c>
      <c r="Q719" s="29" t="s">
        <v>21</v>
      </c>
      <c r="R719" s="82">
        <v>29.6850554</v>
      </c>
      <c r="S719" s="28">
        <v>754</v>
      </c>
      <c r="T719" s="28"/>
      <c r="U719" s="28"/>
      <c r="V719" s="28"/>
    </row>
    <row r="720" spans="1:22" ht="33" customHeight="1" thickBot="1" x14ac:dyDescent="0.4">
      <c r="A720" s="117"/>
      <c r="B720" s="118"/>
      <c r="C720" s="49"/>
      <c r="D720" s="49"/>
      <c r="E720" s="27"/>
      <c r="F720" s="26"/>
      <c r="G720" s="29"/>
      <c r="H720" s="30"/>
      <c r="I720" s="82"/>
      <c r="J720" s="28"/>
      <c r="K720" s="28"/>
      <c r="L720" s="40">
        <f>AVERAGE(L717:L719)</f>
        <v>0</v>
      </c>
      <c r="M720" s="31"/>
      <c r="N720" s="82"/>
      <c r="O720" s="31"/>
      <c r="P720" s="41">
        <f>AVERAGE(P717:P719)</f>
        <v>1</v>
      </c>
      <c r="Q720" s="29"/>
      <c r="R720" s="82"/>
      <c r="S720" s="28"/>
      <c r="T720" s="28"/>
      <c r="U720" s="40"/>
      <c r="V720" s="28"/>
    </row>
    <row r="721" spans="1:22" ht="33" customHeight="1" thickBot="1" x14ac:dyDescent="0.4">
      <c r="A721" s="113"/>
      <c r="B721" s="114" t="s">
        <v>901</v>
      </c>
      <c r="C721" s="48" t="s">
        <v>111</v>
      </c>
      <c r="D721" s="48" t="s">
        <v>0</v>
      </c>
      <c r="E721" s="1">
        <v>45844.632013888891</v>
      </c>
      <c r="F721" s="2" t="s">
        <v>1</v>
      </c>
      <c r="G721" s="10" t="s">
        <v>20</v>
      </c>
      <c r="H721" s="14">
        <v>-6.6660000000000004</v>
      </c>
      <c r="I721" s="81">
        <v>20</v>
      </c>
      <c r="J721" s="8"/>
      <c r="K721" s="8">
        <v>2</v>
      </c>
      <c r="L721" s="8">
        <v>2</v>
      </c>
      <c r="M721" s="16">
        <v>42.217999999999996</v>
      </c>
      <c r="N721" s="81">
        <v>108</v>
      </c>
      <c r="O721" s="16"/>
      <c r="P721" s="16">
        <v>2</v>
      </c>
      <c r="Q721" s="10" t="s">
        <v>21</v>
      </c>
      <c r="R721" s="81">
        <v>6.0629954000000001</v>
      </c>
      <c r="S721" s="43">
        <v>154</v>
      </c>
      <c r="T721" s="43"/>
      <c r="U721" s="43"/>
      <c r="V721" s="8"/>
    </row>
    <row r="722" spans="1:22" ht="33" customHeight="1" thickBot="1" x14ac:dyDescent="0.4">
      <c r="A722" s="113"/>
      <c r="B722" s="114"/>
      <c r="C722" s="48" t="s">
        <v>111</v>
      </c>
      <c r="D722" s="48" t="s">
        <v>0</v>
      </c>
      <c r="E722" s="1">
        <v>45844.6325462963</v>
      </c>
      <c r="F722" s="2" t="s">
        <v>3</v>
      </c>
      <c r="G722" s="10" t="s">
        <v>20</v>
      </c>
      <c r="H722" s="14">
        <v>-3.8885000000000001</v>
      </c>
      <c r="I722" s="81">
        <v>25</v>
      </c>
      <c r="J722" s="8"/>
      <c r="K722" s="8">
        <v>1</v>
      </c>
      <c r="L722" s="8">
        <v>1</v>
      </c>
      <c r="M722" s="16">
        <v>40.551499999999997</v>
      </c>
      <c r="N722" s="81">
        <v>105</v>
      </c>
      <c r="O722" s="16"/>
      <c r="P722" s="16">
        <v>1</v>
      </c>
      <c r="Q722" s="10" t="s">
        <v>21</v>
      </c>
      <c r="R722" s="81">
        <v>11.7716599</v>
      </c>
      <c r="S722" s="8">
        <v>299</v>
      </c>
      <c r="T722" s="8"/>
      <c r="U722" s="8"/>
      <c r="V722" s="8"/>
    </row>
    <row r="723" spans="1:22" ht="33" customHeight="1" thickBot="1" x14ac:dyDescent="0.4">
      <c r="A723" s="113"/>
      <c r="B723" s="114"/>
      <c r="C723" s="48" t="s">
        <v>111</v>
      </c>
      <c r="D723" s="48" t="s">
        <v>0</v>
      </c>
      <c r="E723" s="4">
        <v>45844.632951388892</v>
      </c>
      <c r="F723" s="5" t="s">
        <v>4</v>
      </c>
      <c r="G723" s="10" t="s">
        <v>20</v>
      </c>
      <c r="H723" s="15">
        <v>-3.8885000000000001</v>
      </c>
      <c r="I723" s="83">
        <v>25</v>
      </c>
      <c r="J723" s="9"/>
      <c r="K723" s="9">
        <v>1</v>
      </c>
      <c r="L723" s="9">
        <v>1</v>
      </c>
      <c r="M723" s="17">
        <v>40.551499999999997</v>
      </c>
      <c r="N723" s="83">
        <v>105</v>
      </c>
      <c r="O723" s="17"/>
      <c r="P723" s="17">
        <v>1</v>
      </c>
      <c r="Q723" s="11" t="s">
        <v>21</v>
      </c>
      <c r="R723" s="83">
        <v>16.181111099999999</v>
      </c>
      <c r="S723" s="9">
        <v>411</v>
      </c>
      <c r="T723" s="9"/>
      <c r="U723" s="9"/>
      <c r="V723" s="9"/>
    </row>
    <row r="724" spans="1:22" ht="33" customHeight="1" thickBot="1" x14ac:dyDescent="0.4">
      <c r="A724" s="113"/>
      <c r="B724" s="114"/>
      <c r="C724" s="48" t="s">
        <v>111</v>
      </c>
      <c r="D724" s="48" t="s">
        <v>0</v>
      </c>
      <c r="E724" s="4">
        <v>45844.632268518515</v>
      </c>
      <c r="F724" s="5" t="s">
        <v>2</v>
      </c>
      <c r="G724" s="10" t="s">
        <v>20</v>
      </c>
      <c r="H724" s="15">
        <v>-6.6660000000000004</v>
      </c>
      <c r="I724" s="83">
        <v>20</v>
      </c>
      <c r="J724" s="9"/>
      <c r="K724" s="9">
        <v>2</v>
      </c>
      <c r="L724" s="9">
        <v>2</v>
      </c>
      <c r="M724" s="17">
        <v>42.217999999999996</v>
      </c>
      <c r="N724" s="83">
        <v>108</v>
      </c>
      <c r="O724" s="17"/>
      <c r="P724" s="17">
        <v>2</v>
      </c>
      <c r="Q724" s="11" t="s">
        <v>21</v>
      </c>
      <c r="R724" s="83">
        <v>32.913403599999995</v>
      </c>
      <c r="S724" s="9">
        <v>836</v>
      </c>
      <c r="T724" s="9"/>
      <c r="U724" s="9"/>
      <c r="V724" s="9"/>
    </row>
    <row r="725" spans="1:22" ht="33" customHeight="1" thickBot="1" x14ac:dyDescent="0.4">
      <c r="A725" s="113"/>
      <c r="B725" s="114"/>
      <c r="C725" s="48"/>
      <c r="D725" s="48"/>
      <c r="E725" s="4"/>
      <c r="F725" s="5"/>
      <c r="G725" s="11"/>
      <c r="H725" s="15"/>
      <c r="I725" s="83"/>
      <c r="J725" s="9"/>
      <c r="K725" s="9"/>
      <c r="L725" s="40">
        <f>AVERAGE(L721:L724)</f>
        <v>1.5</v>
      </c>
      <c r="M725" s="17"/>
      <c r="N725" s="83"/>
      <c r="O725" s="17"/>
      <c r="P725" s="41">
        <f>AVERAGE(P721:P724)</f>
        <v>1.5</v>
      </c>
      <c r="Q725" s="11"/>
      <c r="R725" s="83"/>
      <c r="S725" s="9"/>
      <c r="T725" s="9"/>
      <c r="U725" s="40"/>
      <c r="V725" s="9"/>
    </row>
    <row r="726" spans="1:22" ht="33" customHeight="1" thickBot="1" x14ac:dyDescent="0.4">
      <c r="A726" s="110"/>
      <c r="B726" s="111" t="s">
        <v>82</v>
      </c>
      <c r="C726" s="47" t="s">
        <v>112</v>
      </c>
      <c r="D726" s="47" t="s">
        <v>82</v>
      </c>
      <c r="E726" s="33">
        <v>45853</v>
      </c>
      <c r="F726" s="21" t="s">
        <v>687</v>
      </c>
      <c r="G726" s="22" t="s">
        <v>20</v>
      </c>
      <c r="H726" s="23">
        <v>-5.5549999999999997</v>
      </c>
      <c r="I726" s="80">
        <v>22</v>
      </c>
      <c r="J726" s="24"/>
      <c r="K726" s="24">
        <v>1</v>
      </c>
      <c r="L726" s="24">
        <v>1</v>
      </c>
      <c r="M726" s="25">
        <v>44.44</v>
      </c>
      <c r="N726" s="80">
        <v>112</v>
      </c>
      <c r="O726" s="25"/>
      <c r="P726" s="25">
        <v>2</v>
      </c>
      <c r="Q726" s="22" t="s">
        <v>21</v>
      </c>
      <c r="R726" s="80">
        <v>8.661422</v>
      </c>
      <c r="S726" s="24">
        <v>220</v>
      </c>
      <c r="T726" s="24"/>
      <c r="U726" s="24"/>
      <c r="V726" s="24"/>
    </row>
    <row r="727" spans="1:22" ht="33" customHeight="1" thickBot="1" x14ac:dyDescent="0.4">
      <c r="A727" s="110"/>
      <c r="B727" s="111"/>
      <c r="C727" s="47" t="s">
        <v>112</v>
      </c>
      <c r="D727" s="47" t="s">
        <v>82</v>
      </c>
      <c r="E727" s="33">
        <v>45853</v>
      </c>
      <c r="F727" s="21" t="s">
        <v>686</v>
      </c>
      <c r="G727" s="22" t="s">
        <v>20</v>
      </c>
      <c r="H727" s="23">
        <v>-5.5549999999999997</v>
      </c>
      <c r="I727" s="80">
        <v>22</v>
      </c>
      <c r="J727" s="24"/>
      <c r="K727" s="24">
        <v>1</v>
      </c>
      <c r="L727" s="24">
        <v>1</v>
      </c>
      <c r="M727" s="25">
        <v>43.329000000000001</v>
      </c>
      <c r="N727" s="80">
        <v>110</v>
      </c>
      <c r="O727" s="25"/>
      <c r="P727" s="25">
        <v>2</v>
      </c>
      <c r="Q727" s="22" t="s">
        <v>21</v>
      </c>
      <c r="R727" s="80">
        <v>8.8189023999999989</v>
      </c>
      <c r="S727" s="24">
        <v>224</v>
      </c>
      <c r="T727" s="24"/>
      <c r="U727" s="24"/>
      <c r="V727" s="24"/>
    </row>
    <row r="728" spans="1:22" ht="33" customHeight="1" thickBot="1" x14ac:dyDescent="0.4">
      <c r="A728" s="110"/>
      <c r="B728" s="111"/>
      <c r="C728" s="47" t="s">
        <v>112</v>
      </c>
      <c r="D728" s="47" t="s">
        <v>82</v>
      </c>
      <c r="E728" s="20">
        <v>45777.682708333334</v>
      </c>
      <c r="F728" s="21" t="s">
        <v>78</v>
      </c>
      <c r="G728" s="22" t="s">
        <v>20</v>
      </c>
      <c r="H728" s="23">
        <v>-10</v>
      </c>
      <c r="I728" s="80">
        <v>14</v>
      </c>
      <c r="J728" s="24"/>
      <c r="K728" s="24">
        <v>3</v>
      </c>
      <c r="L728" s="24">
        <v>3</v>
      </c>
      <c r="M728" s="25">
        <v>44.44</v>
      </c>
      <c r="N728" s="86">
        <v>112</v>
      </c>
      <c r="O728" s="23"/>
      <c r="P728" s="23">
        <v>2</v>
      </c>
      <c r="Q728" s="22" t="s">
        <v>27</v>
      </c>
      <c r="R728" s="86">
        <v>11.299218699999999</v>
      </c>
      <c r="S728" s="24">
        <v>287</v>
      </c>
      <c r="T728" s="24"/>
      <c r="U728" s="24"/>
      <c r="V728" s="24" t="s">
        <v>81</v>
      </c>
    </row>
    <row r="729" spans="1:22" ht="33" customHeight="1" thickBot="1" x14ac:dyDescent="0.4">
      <c r="A729" s="110"/>
      <c r="B729" s="111"/>
      <c r="C729" s="47"/>
      <c r="D729" s="47"/>
      <c r="E729" s="20"/>
      <c r="F729" s="21"/>
      <c r="G729" s="22"/>
      <c r="H729" s="23"/>
      <c r="I729" s="80"/>
      <c r="J729" s="24"/>
      <c r="K729" s="24"/>
      <c r="L729" s="40">
        <f>AVERAGE(L726:L728)</f>
        <v>1.6666666666666667</v>
      </c>
      <c r="M729" s="25"/>
      <c r="N729" s="86"/>
      <c r="O729" s="23"/>
      <c r="P729" s="138">
        <f>AVERAGE(P726:P728)</f>
        <v>2</v>
      </c>
      <c r="Q729" s="22"/>
      <c r="R729" s="86"/>
      <c r="S729" s="24"/>
      <c r="T729" s="24"/>
      <c r="U729" s="40"/>
      <c r="V729" s="24"/>
    </row>
    <row r="730" spans="1:22" ht="33" customHeight="1" thickBot="1" x14ac:dyDescent="0.4">
      <c r="A730" s="106" t="s">
        <v>762</v>
      </c>
      <c r="B730" s="107" t="s">
        <v>837</v>
      </c>
      <c r="C730" s="48" t="s">
        <v>318</v>
      </c>
      <c r="D730" s="48" t="s">
        <v>321</v>
      </c>
      <c r="E730" s="1">
        <v>45835.618668981479</v>
      </c>
      <c r="F730" s="2" t="s">
        <v>320</v>
      </c>
      <c r="G730" s="10" t="s">
        <v>20</v>
      </c>
      <c r="H730" s="14">
        <v>15.554</v>
      </c>
      <c r="I730" s="81">
        <v>60</v>
      </c>
      <c r="J730" s="8"/>
      <c r="K730" s="8">
        <v>0</v>
      </c>
      <c r="L730" s="8">
        <v>0</v>
      </c>
      <c r="M730" s="16">
        <v>38.884999999999998</v>
      </c>
      <c r="N730" s="81">
        <v>102</v>
      </c>
      <c r="O730" s="16"/>
      <c r="P730" s="16">
        <v>1</v>
      </c>
      <c r="Q730" s="10" t="s">
        <v>21</v>
      </c>
      <c r="R730" s="81">
        <v>85.354376799999997</v>
      </c>
      <c r="S730" s="8">
        <v>2168</v>
      </c>
      <c r="T730" s="8"/>
      <c r="U730" s="8"/>
      <c r="V730" s="8"/>
    </row>
    <row r="731" spans="1:22" ht="33" customHeight="1" thickBot="1" x14ac:dyDescent="0.4">
      <c r="A731" s="106"/>
      <c r="B731" s="107"/>
      <c r="C731" s="48" t="s">
        <v>318</v>
      </c>
      <c r="D731" s="73" t="s">
        <v>321</v>
      </c>
      <c r="E731" s="71">
        <v>45856</v>
      </c>
      <c r="F731" s="72" t="s">
        <v>746</v>
      </c>
      <c r="G731" s="75" t="s">
        <v>20</v>
      </c>
      <c r="H731" s="14">
        <f>(I731-32)/1.8</f>
        <v>13.888888888888889</v>
      </c>
      <c r="I731" s="81">
        <v>57</v>
      </c>
      <c r="J731" s="8"/>
      <c r="K731" s="8">
        <v>0</v>
      </c>
      <c r="L731" s="8">
        <v>0</v>
      </c>
      <c r="M731" s="16">
        <f>(N731-32)/1.8</f>
        <v>40.555555555555557</v>
      </c>
      <c r="N731" s="81">
        <v>105</v>
      </c>
      <c r="O731" s="16"/>
      <c r="P731" s="16">
        <v>1</v>
      </c>
      <c r="Q731" s="10" t="s">
        <v>21</v>
      </c>
      <c r="R731" s="81">
        <f>S731/25.4</f>
        <v>29.921259842519685</v>
      </c>
      <c r="S731" s="8">
        <v>760</v>
      </c>
      <c r="T731" s="8"/>
      <c r="U731" s="8"/>
      <c r="V731" s="8"/>
    </row>
    <row r="732" spans="1:22" ht="33" customHeight="1" thickBot="1" x14ac:dyDescent="0.4">
      <c r="A732" s="106"/>
      <c r="B732" s="107"/>
      <c r="C732" s="48"/>
      <c r="D732" s="48"/>
      <c r="E732" s="1"/>
      <c r="F732" s="2"/>
      <c r="G732" s="10"/>
      <c r="H732" s="14"/>
      <c r="I732" s="81"/>
      <c r="J732" s="8"/>
      <c r="K732" s="8"/>
      <c r="L732" s="40">
        <f>AVERAGE(L730:L731)</f>
        <v>0</v>
      </c>
      <c r="M732" s="16"/>
      <c r="N732" s="81"/>
      <c r="O732" s="16"/>
      <c r="P732" s="41">
        <f>AVERAGE(P730:P731)</f>
        <v>1</v>
      </c>
      <c r="Q732" s="10"/>
      <c r="R732" s="81"/>
      <c r="S732" s="8"/>
      <c r="T732" s="8"/>
      <c r="U732" s="40"/>
      <c r="V732" s="8"/>
    </row>
    <row r="733" spans="1:22" ht="33" customHeight="1" thickBot="1" x14ac:dyDescent="0.4">
      <c r="A733" s="97"/>
      <c r="B733" s="98" t="s">
        <v>778</v>
      </c>
      <c r="C733" s="49" t="s">
        <v>607</v>
      </c>
      <c r="D733" s="49" t="s">
        <v>679</v>
      </c>
      <c r="E733" s="66">
        <v>45853</v>
      </c>
      <c r="F733" s="26" t="s">
        <v>669</v>
      </c>
      <c r="G733" s="28" t="s">
        <v>20</v>
      </c>
      <c r="H733" s="62">
        <v>0</v>
      </c>
      <c r="I733" s="88">
        <v>32</v>
      </c>
      <c r="J733" s="50"/>
      <c r="K733" s="50">
        <v>0</v>
      </c>
      <c r="L733" s="50">
        <v>0</v>
      </c>
      <c r="M733" s="62">
        <v>42.217999999999996</v>
      </c>
      <c r="N733" s="88">
        <v>108</v>
      </c>
      <c r="O733" s="62"/>
      <c r="P733" s="62">
        <v>2</v>
      </c>
      <c r="Q733" s="50" t="s">
        <v>21</v>
      </c>
      <c r="R733" s="88">
        <v>6.2598458999999993</v>
      </c>
      <c r="S733" s="50">
        <v>159</v>
      </c>
      <c r="T733" s="50"/>
      <c r="U733" s="50"/>
      <c r="V733" s="28"/>
    </row>
    <row r="734" spans="1:22" ht="33" customHeight="1" thickBot="1" x14ac:dyDescent="0.4">
      <c r="A734" s="97"/>
      <c r="B734" s="98"/>
      <c r="C734" s="49" t="s">
        <v>607</v>
      </c>
      <c r="D734" s="49" t="s">
        <v>679</v>
      </c>
      <c r="E734" s="27">
        <v>45777.662152777775</v>
      </c>
      <c r="F734" s="26" t="s">
        <v>61</v>
      </c>
      <c r="G734" s="28" t="s">
        <v>20</v>
      </c>
      <c r="H734" s="31">
        <v>-9.4435000000000002</v>
      </c>
      <c r="I734" s="82">
        <v>15</v>
      </c>
      <c r="J734" s="28"/>
      <c r="K734" s="28">
        <v>3</v>
      </c>
      <c r="L734" s="28">
        <v>3</v>
      </c>
      <c r="M734" s="31">
        <v>44.44</v>
      </c>
      <c r="N734" s="82">
        <v>112</v>
      </c>
      <c r="O734" s="31"/>
      <c r="P734" s="31">
        <v>2</v>
      </c>
      <c r="Q734" s="28" t="s">
        <v>27</v>
      </c>
      <c r="R734" s="82">
        <v>11.299218699999999</v>
      </c>
      <c r="S734" s="28">
        <v>287</v>
      </c>
      <c r="T734" s="28"/>
      <c r="U734" s="28"/>
      <c r="V734" s="28" t="s">
        <v>680</v>
      </c>
    </row>
    <row r="735" spans="1:22" ht="33" customHeight="1" thickBot="1" x14ac:dyDescent="0.4">
      <c r="A735" s="97"/>
      <c r="B735" s="98"/>
      <c r="C735" s="49" t="s">
        <v>607</v>
      </c>
      <c r="D735" s="49" t="s">
        <v>679</v>
      </c>
      <c r="E735" s="66">
        <v>45853</v>
      </c>
      <c r="F735" s="26" t="s">
        <v>681</v>
      </c>
      <c r="G735" s="50" t="s">
        <v>20</v>
      </c>
      <c r="H735" s="62">
        <v>-6.6660000000000004</v>
      </c>
      <c r="I735" s="82">
        <v>20</v>
      </c>
      <c r="J735" s="28"/>
      <c r="K735" s="28">
        <v>2</v>
      </c>
      <c r="L735" s="28">
        <v>2</v>
      </c>
      <c r="M735" s="31">
        <v>37.774000000000001</v>
      </c>
      <c r="N735" s="88">
        <v>100</v>
      </c>
      <c r="O735" s="62"/>
      <c r="P735" s="62">
        <v>1</v>
      </c>
      <c r="Q735" s="29" t="s">
        <v>21</v>
      </c>
      <c r="R735" s="88">
        <v>14.566936999999999</v>
      </c>
      <c r="S735" s="50">
        <v>370</v>
      </c>
      <c r="T735" s="50"/>
      <c r="U735" s="50"/>
      <c r="V735" s="28"/>
    </row>
    <row r="736" spans="1:22" ht="33" customHeight="1" thickBot="1" x14ac:dyDescent="0.4">
      <c r="A736" s="97"/>
      <c r="B736" s="98"/>
      <c r="C736" s="49"/>
      <c r="D736" s="49"/>
      <c r="E736" s="66"/>
      <c r="F736" s="26"/>
      <c r="G736" s="50"/>
      <c r="H736" s="62"/>
      <c r="I736" s="82"/>
      <c r="J736" s="28"/>
      <c r="K736" s="28"/>
      <c r="L736" s="40">
        <f>AVERAGE(L733:L735)</f>
        <v>1.6666666666666667</v>
      </c>
      <c r="M736" s="31"/>
      <c r="N736" s="88"/>
      <c r="O736" s="62"/>
      <c r="P736" s="141">
        <f>AVERAGE(P733:P735)</f>
        <v>1.6666666666666667</v>
      </c>
      <c r="Q736" s="50"/>
      <c r="R736" s="88"/>
      <c r="S736" s="50"/>
      <c r="T736" s="50"/>
      <c r="U736" s="140"/>
      <c r="V736" s="28"/>
    </row>
    <row r="737" spans="1:22" ht="33" customHeight="1" thickBot="1" x14ac:dyDescent="0.4">
      <c r="A737" s="97" t="s">
        <v>762</v>
      </c>
      <c r="B737" s="98" t="s">
        <v>779</v>
      </c>
      <c r="C737" s="48" t="s">
        <v>607</v>
      </c>
      <c r="D737" s="48" t="s">
        <v>621</v>
      </c>
      <c r="E737" s="1">
        <v>45777.683333333334</v>
      </c>
      <c r="F737" s="2" t="s">
        <v>78</v>
      </c>
      <c r="G737" s="10" t="s">
        <v>20</v>
      </c>
      <c r="H737" s="14">
        <v>-9.4435000000000002</v>
      </c>
      <c r="I737" s="81">
        <v>15</v>
      </c>
      <c r="J737" s="8"/>
      <c r="K737" s="8">
        <v>3</v>
      </c>
      <c r="L737" s="8">
        <v>3</v>
      </c>
      <c r="M737" s="16">
        <v>44.44</v>
      </c>
      <c r="N737" s="90">
        <v>112</v>
      </c>
      <c r="O737" s="14"/>
      <c r="P737" s="14">
        <v>2</v>
      </c>
      <c r="Q737" s="10" t="s">
        <v>27</v>
      </c>
      <c r="R737" s="90">
        <v>11.299218699999999</v>
      </c>
      <c r="S737" s="10">
        <v>287</v>
      </c>
      <c r="T737" s="10"/>
      <c r="U737" s="10"/>
      <c r="V737" s="8" t="s">
        <v>622</v>
      </c>
    </row>
    <row r="738" spans="1:22" ht="33" customHeight="1" thickBot="1" x14ac:dyDescent="0.4">
      <c r="A738" s="97"/>
      <c r="B738" s="98"/>
      <c r="C738" s="48" t="s">
        <v>607</v>
      </c>
      <c r="D738" s="48" t="s">
        <v>621</v>
      </c>
      <c r="E738" s="1">
        <v>45777.683333333334</v>
      </c>
      <c r="F738" s="2" t="s">
        <v>78</v>
      </c>
      <c r="G738" s="10" t="s">
        <v>20</v>
      </c>
      <c r="H738" s="14">
        <v>-7.7770000000000001</v>
      </c>
      <c r="I738" s="81">
        <v>18</v>
      </c>
      <c r="J738" s="8"/>
      <c r="K738" s="8">
        <v>2</v>
      </c>
      <c r="L738" s="8">
        <v>2</v>
      </c>
      <c r="M738" s="16">
        <v>44.44</v>
      </c>
      <c r="N738" s="90">
        <v>112</v>
      </c>
      <c r="O738" s="14"/>
      <c r="P738" s="14">
        <v>2</v>
      </c>
      <c r="Q738" s="10" t="s">
        <v>27</v>
      </c>
      <c r="R738" s="90">
        <v>11.299218699999999</v>
      </c>
      <c r="S738" s="10">
        <v>287</v>
      </c>
      <c r="T738" s="10"/>
      <c r="U738" s="10"/>
      <c r="V738" s="8" t="s">
        <v>622</v>
      </c>
    </row>
    <row r="739" spans="1:22" ht="33" customHeight="1" thickBot="1" x14ac:dyDescent="0.4">
      <c r="A739" s="97"/>
      <c r="B739" s="98"/>
      <c r="C739" s="48" t="s">
        <v>607</v>
      </c>
      <c r="D739" s="48" t="s">
        <v>621</v>
      </c>
      <c r="E739" s="7">
        <v>45853</v>
      </c>
      <c r="F739" s="5" t="s">
        <v>682</v>
      </c>
      <c r="G739" s="10" t="s">
        <v>20</v>
      </c>
      <c r="H739" s="15">
        <v>-6.6660000000000004</v>
      </c>
      <c r="I739" s="83">
        <v>20</v>
      </c>
      <c r="J739" s="9"/>
      <c r="K739" s="9">
        <v>2</v>
      </c>
      <c r="L739" s="9">
        <v>2</v>
      </c>
      <c r="M739" s="17">
        <v>37.774000000000001</v>
      </c>
      <c r="N739" s="83">
        <v>100</v>
      </c>
      <c r="O739" s="17"/>
      <c r="P739" s="17">
        <v>1</v>
      </c>
      <c r="Q739" s="11" t="s">
        <v>21</v>
      </c>
      <c r="R739" s="83">
        <v>13.6220546</v>
      </c>
      <c r="S739" s="9">
        <v>346</v>
      </c>
      <c r="T739" s="9"/>
      <c r="U739" s="9"/>
      <c r="V739" s="9"/>
    </row>
    <row r="740" spans="1:22" ht="33" customHeight="1" thickBot="1" x14ac:dyDescent="0.4">
      <c r="A740" s="97"/>
      <c r="B740" s="98"/>
      <c r="C740" s="48" t="s">
        <v>607</v>
      </c>
      <c r="D740" s="48" t="s">
        <v>621</v>
      </c>
      <c r="E740" s="12">
        <v>45853</v>
      </c>
      <c r="F740" s="2" t="s">
        <v>683</v>
      </c>
      <c r="G740" s="10" t="s">
        <v>20</v>
      </c>
      <c r="H740" s="14">
        <v>-6.6660000000000004</v>
      </c>
      <c r="I740" s="81">
        <v>20</v>
      </c>
      <c r="J740" s="8"/>
      <c r="K740" s="8">
        <v>2</v>
      </c>
      <c r="L740" s="8">
        <v>2</v>
      </c>
      <c r="M740" s="16">
        <v>37.774000000000001</v>
      </c>
      <c r="N740" s="81">
        <v>100</v>
      </c>
      <c r="O740" s="16"/>
      <c r="P740" s="16">
        <v>1</v>
      </c>
      <c r="Q740" s="10" t="s">
        <v>21</v>
      </c>
      <c r="R740" s="81">
        <v>13.779534999999999</v>
      </c>
      <c r="S740" s="8">
        <v>350</v>
      </c>
      <c r="T740" s="8"/>
      <c r="U740" s="8"/>
      <c r="V740" s="8"/>
    </row>
    <row r="741" spans="1:22" ht="33" customHeight="1" thickBot="1" x14ac:dyDescent="0.4">
      <c r="A741" s="97"/>
      <c r="B741" s="98"/>
      <c r="C741" s="48"/>
      <c r="D741" s="48"/>
      <c r="E741" s="12"/>
      <c r="F741" s="2"/>
      <c r="G741" s="10"/>
      <c r="H741" s="14"/>
      <c r="I741" s="81"/>
      <c r="J741" s="8"/>
      <c r="K741" s="8"/>
      <c r="L741" s="40">
        <f>AVERAGE(L737:L740)</f>
        <v>2.25</v>
      </c>
      <c r="M741" s="16"/>
      <c r="N741" s="81"/>
      <c r="O741" s="16"/>
      <c r="P741" s="41">
        <f>AVERAGE(P737:P740)</f>
        <v>1.5</v>
      </c>
      <c r="Q741" s="10"/>
      <c r="R741" s="81"/>
      <c r="S741" s="8"/>
      <c r="T741" s="8"/>
      <c r="U741" s="40"/>
      <c r="V741" s="8"/>
    </row>
    <row r="742" spans="1:22" ht="33" customHeight="1" thickBot="1" x14ac:dyDescent="0.4">
      <c r="A742" s="97" t="s">
        <v>762</v>
      </c>
      <c r="B742" s="98" t="s">
        <v>780</v>
      </c>
      <c r="C742" s="47" t="s">
        <v>607</v>
      </c>
      <c r="D742" s="47" t="s">
        <v>619</v>
      </c>
      <c r="E742" s="20">
        <v>45777.663032407407</v>
      </c>
      <c r="F742" s="21" t="s">
        <v>61</v>
      </c>
      <c r="G742" s="24" t="s">
        <v>20</v>
      </c>
      <c r="H742" s="25">
        <v>-7.7770000000000001</v>
      </c>
      <c r="I742" s="80">
        <v>18</v>
      </c>
      <c r="J742" s="24"/>
      <c r="K742" s="24">
        <v>2</v>
      </c>
      <c r="L742" s="24">
        <v>2</v>
      </c>
      <c r="M742" s="25">
        <v>44.44</v>
      </c>
      <c r="N742" s="86">
        <v>112</v>
      </c>
      <c r="O742" s="23"/>
      <c r="P742" s="23">
        <v>2</v>
      </c>
      <c r="Q742" s="24" t="s">
        <v>27</v>
      </c>
      <c r="R742" s="86">
        <v>11.299218699999999</v>
      </c>
      <c r="S742" s="22">
        <v>287</v>
      </c>
      <c r="T742" s="22"/>
      <c r="U742" s="22"/>
      <c r="V742" s="24" t="s">
        <v>620</v>
      </c>
    </row>
    <row r="743" spans="1:22" ht="33" customHeight="1" thickBot="1" x14ac:dyDescent="0.4">
      <c r="A743" s="97"/>
      <c r="B743" s="98"/>
      <c r="C743" s="47" t="s">
        <v>607</v>
      </c>
      <c r="D743" s="47" t="s">
        <v>619</v>
      </c>
      <c r="E743" s="33">
        <v>45853</v>
      </c>
      <c r="F743" s="21" t="s">
        <v>668</v>
      </c>
      <c r="G743" s="22" t="s">
        <v>20</v>
      </c>
      <c r="H743" s="23">
        <v>-7.7770000000000001</v>
      </c>
      <c r="I743" s="80">
        <v>18</v>
      </c>
      <c r="J743" s="24"/>
      <c r="K743" s="24">
        <v>2</v>
      </c>
      <c r="L743" s="24">
        <v>2</v>
      </c>
      <c r="M743" s="25">
        <v>42.217999999999996</v>
      </c>
      <c r="N743" s="80">
        <v>108</v>
      </c>
      <c r="O743" s="25"/>
      <c r="P743" s="25">
        <v>2</v>
      </c>
      <c r="Q743" s="22" t="s">
        <v>21</v>
      </c>
      <c r="R743" s="80">
        <v>14.566936999999999</v>
      </c>
      <c r="S743" s="24">
        <v>370</v>
      </c>
      <c r="T743" s="24"/>
      <c r="U743" s="24"/>
      <c r="V743" s="24"/>
    </row>
    <row r="744" spans="1:22" ht="33" customHeight="1" thickBot="1" x14ac:dyDescent="0.4">
      <c r="A744" s="97"/>
      <c r="B744" s="98"/>
      <c r="C744" s="47"/>
      <c r="D744" s="47"/>
      <c r="E744" s="33"/>
      <c r="F744" s="21"/>
      <c r="G744" s="22" t="s">
        <v>20</v>
      </c>
      <c r="H744" s="23"/>
      <c r="I744" s="80"/>
      <c r="J744" s="24"/>
      <c r="K744" s="24"/>
      <c r="L744" s="40">
        <f>AVERAGE(L742:L743)</f>
        <v>2</v>
      </c>
      <c r="M744" s="25"/>
      <c r="N744" s="80"/>
      <c r="O744" s="25"/>
      <c r="P744" s="41">
        <f>AVERAGE(P742:P743)</f>
        <v>2</v>
      </c>
      <c r="Q744" s="22"/>
      <c r="R744" s="80"/>
      <c r="S744" s="24"/>
      <c r="T744" s="24"/>
      <c r="U744" s="40"/>
      <c r="V744" s="24"/>
    </row>
    <row r="745" spans="1:22" ht="33" customHeight="1" thickBot="1" x14ac:dyDescent="0.4">
      <c r="A745" s="110"/>
      <c r="B745" s="111" t="s">
        <v>887</v>
      </c>
      <c r="C745" s="48" t="s">
        <v>112</v>
      </c>
      <c r="D745" s="48" t="s">
        <v>80</v>
      </c>
      <c r="E745" s="1">
        <v>45777.684039351851</v>
      </c>
      <c r="F745" s="2" t="s">
        <v>78</v>
      </c>
      <c r="G745" s="10" t="s">
        <v>20</v>
      </c>
      <c r="H745" s="14">
        <v>-12.221</v>
      </c>
      <c r="I745" s="81">
        <v>10</v>
      </c>
      <c r="J745" s="8"/>
      <c r="K745" s="8">
        <v>3</v>
      </c>
      <c r="L745" s="8">
        <v>3</v>
      </c>
      <c r="M745" s="16">
        <v>44.44</v>
      </c>
      <c r="N745" s="90">
        <v>112</v>
      </c>
      <c r="O745" s="14"/>
      <c r="P745" s="14">
        <v>2</v>
      </c>
      <c r="Q745" s="10" t="s">
        <v>27</v>
      </c>
      <c r="R745" s="90">
        <v>11.299218699999999</v>
      </c>
      <c r="S745" s="8">
        <v>287</v>
      </c>
      <c r="T745" s="8"/>
      <c r="U745" s="8"/>
      <c r="V745" s="8" t="s">
        <v>79</v>
      </c>
    </row>
    <row r="746" spans="1:22" ht="33" customHeight="1" thickBot="1" x14ac:dyDescent="0.4">
      <c r="A746" s="110"/>
      <c r="B746" s="111"/>
      <c r="C746" s="48" t="s">
        <v>112</v>
      </c>
      <c r="D746" s="48" t="s">
        <v>80</v>
      </c>
      <c r="E746" s="51">
        <v>45853</v>
      </c>
      <c r="F746" s="2" t="s">
        <v>685</v>
      </c>
      <c r="G746" s="10" t="s">
        <v>20</v>
      </c>
      <c r="H746" s="14">
        <v>-2.222</v>
      </c>
      <c r="I746" s="81">
        <v>28</v>
      </c>
      <c r="J746" s="8"/>
      <c r="K746" s="8">
        <v>0</v>
      </c>
      <c r="L746" s="8">
        <v>0</v>
      </c>
      <c r="M746" s="16">
        <v>43.329000000000001</v>
      </c>
      <c r="N746" s="81">
        <v>110</v>
      </c>
      <c r="O746" s="16"/>
      <c r="P746" s="16">
        <v>2</v>
      </c>
      <c r="Q746" s="10" t="s">
        <v>21</v>
      </c>
      <c r="R746" s="81">
        <v>20.433081899999998</v>
      </c>
      <c r="S746" s="8">
        <v>519</v>
      </c>
      <c r="T746" s="8"/>
      <c r="U746" s="8"/>
      <c r="V746" s="8"/>
    </row>
    <row r="747" spans="1:22" ht="33" customHeight="1" thickBot="1" x14ac:dyDescent="0.4">
      <c r="A747" s="110"/>
      <c r="B747" s="111"/>
      <c r="C747" s="48" t="s">
        <v>112</v>
      </c>
      <c r="D747" s="48" t="s">
        <v>80</v>
      </c>
      <c r="E747" s="51">
        <v>45853</v>
      </c>
      <c r="F747" s="5" t="s">
        <v>11</v>
      </c>
      <c r="G747" s="10" t="s">
        <v>20</v>
      </c>
      <c r="H747" s="15">
        <v>-1.111</v>
      </c>
      <c r="I747" s="83">
        <v>30</v>
      </c>
      <c r="J747" s="9"/>
      <c r="K747" s="9">
        <v>0</v>
      </c>
      <c r="L747" s="9">
        <v>0</v>
      </c>
      <c r="M747" s="17">
        <v>42.217999999999996</v>
      </c>
      <c r="N747" s="83">
        <v>108</v>
      </c>
      <c r="O747" s="17"/>
      <c r="P747" s="17">
        <v>2</v>
      </c>
      <c r="Q747" s="11" t="s">
        <v>21</v>
      </c>
      <c r="R747" s="83">
        <v>24.409461999999998</v>
      </c>
      <c r="S747" s="9">
        <v>620</v>
      </c>
      <c r="T747" s="9"/>
      <c r="U747" s="9"/>
      <c r="V747" s="9"/>
    </row>
    <row r="748" spans="1:22" ht="33" customHeight="1" thickBot="1" x14ac:dyDescent="0.4">
      <c r="A748" s="110"/>
      <c r="B748" s="111"/>
      <c r="C748" s="48" t="s">
        <v>112</v>
      </c>
      <c r="D748" s="48" t="s">
        <v>80</v>
      </c>
      <c r="E748" s="51">
        <v>45853</v>
      </c>
      <c r="F748" s="72" t="s">
        <v>747</v>
      </c>
      <c r="G748" s="10" t="s">
        <v>20</v>
      </c>
      <c r="H748" s="15">
        <f>(I748-32)/1.8</f>
        <v>-3.8888888888888888</v>
      </c>
      <c r="I748" s="83">
        <v>25</v>
      </c>
      <c r="J748" s="9"/>
      <c r="K748" s="9">
        <v>1</v>
      </c>
      <c r="L748" s="9">
        <v>1</v>
      </c>
      <c r="M748" s="17">
        <f>(N748-32)/1.8</f>
        <v>44.444444444444443</v>
      </c>
      <c r="N748" s="83">
        <v>112</v>
      </c>
      <c r="O748" s="17"/>
      <c r="P748" s="17">
        <v>2</v>
      </c>
      <c r="Q748" s="75" t="s">
        <v>21</v>
      </c>
      <c r="R748" s="94">
        <v>13.976385499999999</v>
      </c>
      <c r="S748" s="78">
        <v>355</v>
      </c>
      <c r="T748" s="9"/>
      <c r="U748" s="9"/>
      <c r="V748" s="9"/>
    </row>
    <row r="749" spans="1:22" ht="33" customHeight="1" thickBot="1" x14ac:dyDescent="0.4">
      <c r="A749" s="110"/>
      <c r="B749" s="111"/>
      <c r="C749" s="48"/>
      <c r="D749" s="48"/>
      <c r="E749" s="51"/>
      <c r="F749" s="5"/>
      <c r="G749" s="11"/>
      <c r="H749" s="15"/>
      <c r="I749" s="83"/>
      <c r="J749" s="9"/>
      <c r="K749" s="9"/>
      <c r="L749" s="40">
        <f>AVERAGE(L745:L748)</f>
        <v>1</v>
      </c>
      <c r="M749" s="17"/>
      <c r="N749" s="83"/>
      <c r="O749" s="17"/>
      <c r="P749" s="41">
        <f>AVERAGE(P745:P748)</f>
        <v>2</v>
      </c>
      <c r="Q749" s="11"/>
      <c r="R749" s="83"/>
      <c r="S749" s="9"/>
      <c r="T749" s="9"/>
      <c r="U749" s="40"/>
      <c r="V749" s="9"/>
    </row>
    <row r="750" spans="1:22" ht="33" customHeight="1" thickBot="1" x14ac:dyDescent="0.4">
      <c r="A750" s="110"/>
      <c r="B750" s="111" t="s">
        <v>888</v>
      </c>
      <c r="C750" s="49" t="s">
        <v>112</v>
      </c>
      <c r="D750" s="49" t="s">
        <v>77</v>
      </c>
      <c r="E750" s="61">
        <v>45843.71875</v>
      </c>
      <c r="F750" s="49" t="s">
        <v>76</v>
      </c>
      <c r="G750" s="50" t="s">
        <v>20</v>
      </c>
      <c r="H750" s="62">
        <v>-6.6660000000000004</v>
      </c>
      <c r="I750" s="88">
        <v>20</v>
      </c>
      <c r="J750" s="50"/>
      <c r="K750" s="50">
        <v>2</v>
      </c>
      <c r="L750" s="50">
        <v>2</v>
      </c>
      <c r="M750" s="62">
        <v>43.329000000000001</v>
      </c>
      <c r="N750" s="88">
        <v>110</v>
      </c>
      <c r="O750" s="62"/>
      <c r="P750" s="62">
        <v>2</v>
      </c>
      <c r="Q750" s="29" t="s">
        <v>21</v>
      </c>
      <c r="R750" s="88">
        <v>7.8740199999999998</v>
      </c>
      <c r="S750" s="50">
        <v>200</v>
      </c>
      <c r="T750" s="50"/>
      <c r="U750" s="50"/>
      <c r="V750" s="50"/>
    </row>
    <row r="751" spans="1:22" ht="33" customHeight="1" thickBot="1" x14ac:dyDescent="0.4">
      <c r="A751" s="110"/>
      <c r="B751" s="111"/>
      <c r="C751" s="49" t="s">
        <v>112</v>
      </c>
      <c r="D751" s="49" t="s">
        <v>77</v>
      </c>
      <c r="E751" s="61">
        <v>45843.718043981484</v>
      </c>
      <c r="F751" s="49" t="s">
        <v>74</v>
      </c>
      <c r="G751" s="50" t="s">
        <v>20</v>
      </c>
      <c r="H751" s="62">
        <v>-6.6660000000000004</v>
      </c>
      <c r="I751" s="88">
        <v>20</v>
      </c>
      <c r="J751" s="50"/>
      <c r="K751" s="50">
        <v>2</v>
      </c>
      <c r="L751" s="50">
        <v>2</v>
      </c>
      <c r="M751" s="62">
        <v>38.884999999999998</v>
      </c>
      <c r="N751" s="88">
        <v>102</v>
      </c>
      <c r="O751" s="62"/>
      <c r="P751" s="62">
        <v>1</v>
      </c>
      <c r="Q751" s="29" t="s">
        <v>21</v>
      </c>
      <c r="R751" s="88">
        <v>12.598431999999999</v>
      </c>
      <c r="S751" s="50">
        <v>320</v>
      </c>
      <c r="T751" s="50"/>
      <c r="U751" s="50"/>
      <c r="V751" s="50"/>
    </row>
    <row r="752" spans="1:22" ht="33" customHeight="1" thickBot="1" x14ac:dyDescent="0.4">
      <c r="A752" s="110"/>
      <c r="B752" s="111"/>
      <c r="C752" s="49" t="s">
        <v>112</v>
      </c>
      <c r="D752" s="49" t="s">
        <v>77</v>
      </c>
      <c r="E752" s="61">
        <v>45843.718321759261</v>
      </c>
      <c r="F752" s="49" t="s">
        <v>75</v>
      </c>
      <c r="G752" s="50" t="s">
        <v>20</v>
      </c>
      <c r="H752" s="62">
        <v>-5.5549999999999997</v>
      </c>
      <c r="I752" s="88">
        <v>22</v>
      </c>
      <c r="J752" s="50"/>
      <c r="K752" s="50">
        <v>1</v>
      </c>
      <c r="L752" s="50">
        <v>1</v>
      </c>
      <c r="M752" s="62">
        <v>34.996499999999997</v>
      </c>
      <c r="N752" s="88">
        <v>95</v>
      </c>
      <c r="O752" s="62"/>
      <c r="P752" s="62">
        <v>0</v>
      </c>
      <c r="Q752" s="29" t="s">
        <v>21</v>
      </c>
      <c r="R752" s="88">
        <v>2</v>
      </c>
      <c r="S752" s="50">
        <v>59</v>
      </c>
      <c r="T752" s="50"/>
      <c r="U752" s="50"/>
      <c r="V752" s="50"/>
    </row>
    <row r="753" spans="1:22" ht="33" customHeight="1" thickBot="1" x14ac:dyDescent="0.4">
      <c r="A753" s="110"/>
      <c r="B753" s="111"/>
      <c r="C753" s="49"/>
      <c r="D753" s="49"/>
      <c r="E753" s="61"/>
      <c r="F753" s="49"/>
      <c r="G753" s="50"/>
      <c r="H753" s="62"/>
      <c r="I753" s="88"/>
      <c r="J753" s="50"/>
      <c r="K753" s="50"/>
      <c r="L753" s="40">
        <f>AVERAGE(L750:L752)</f>
        <v>1.6666666666666667</v>
      </c>
      <c r="M753" s="62"/>
      <c r="N753" s="88"/>
      <c r="O753" s="62"/>
      <c r="P753" s="141">
        <f>AVERAGE(P750:P752)</f>
        <v>1</v>
      </c>
      <c r="Q753" s="50"/>
      <c r="R753" s="88"/>
      <c r="S753" s="50"/>
      <c r="T753" s="50"/>
      <c r="U753" s="140"/>
      <c r="V753" s="50"/>
    </row>
    <row r="754" spans="1:22" ht="33" customHeight="1" thickBot="1" x14ac:dyDescent="0.4">
      <c r="A754" s="97" t="s">
        <v>762</v>
      </c>
      <c r="B754" s="98" t="s">
        <v>781</v>
      </c>
      <c r="C754" s="48" t="s">
        <v>607</v>
      </c>
      <c r="D754" s="48" t="s">
        <v>616</v>
      </c>
      <c r="E754" s="4">
        <v>45790.33520833333</v>
      </c>
      <c r="F754" s="5" t="s">
        <v>618</v>
      </c>
      <c r="G754" s="9" t="s">
        <v>20</v>
      </c>
      <c r="H754" s="17">
        <v>7.2214999999999998</v>
      </c>
      <c r="I754" s="83">
        <v>45</v>
      </c>
      <c r="J754" s="9"/>
      <c r="K754" s="9">
        <v>0</v>
      </c>
      <c r="L754" s="9">
        <v>0</v>
      </c>
      <c r="M754" s="17">
        <v>36.662999999999997</v>
      </c>
      <c r="N754" s="83">
        <v>98</v>
      </c>
      <c r="O754" s="17"/>
      <c r="P754" s="17">
        <v>0</v>
      </c>
      <c r="Q754" s="9" t="s">
        <v>21</v>
      </c>
      <c r="R754" s="83">
        <v>19.68505</v>
      </c>
      <c r="S754" s="9">
        <v>500</v>
      </c>
      <c r="T754" s="9"/>
      <c r="U754" s="9"/>
      <c r="V754" s="9"/>
    </row>
    <row r="755" spans="1:22" ht="33" customHeight="1" thickBot="1" x14ac:dyDescent="0.4">
      <c r="A755" s="97"/>
      <c r="B755" s="98"/>
      <c r="C755" s="48" t="s">
        <v>607</v>
      </c>
      <c r="D755" s="48" t="s">
        <v>616</v>
      </c>
      <c r="E755" s="1">
        <v>45790.331956018519</v>
      </c>
      <c r="F755" s="2" t="s">
        <v>617</v>
      </c>
      <c r="G755" s="8" t="s">
        <v>20</v>
      </c>
      <c r="H755" s="16">
        <v>9.9990000000000006</v>
      </c>
      <c r="I755" s="81">
        <v>50</v>
      </c>
      <c r="J755" s="8"/>
      <c r="K755" s="8">
        <v>0</v>
      </c>
      <c r="L755" s="8">
        <v>0</v>
      </c>
      <c r="M755" s="16">
        <v>33.33</v>
      </c>
      <c r="N755" s="81">
        <v>92</v>
      </c>
      <c r="O755" s="16"/>
      <c r="P755" s="16">
        <v>0</v>
      </c>
      <c r="Q755" s="8" t="s">
        <v>21</v>
      </c>
      <c r="R755" s="81">
        <v>27.716550399999999</v>
      </c>
      <c r="S755" s="8">
        <v>704</v>
      </c>
      <c r="T755" s="8"/>
      <c r="U755" s="8"/>
      <c r="V755" s="8"/>
    </row>
    <row r="756" spans="1:22" ht="33" customHeight="1" thickBot="1" x14ac:dyDescent="0.4">
      <c r="A756" s="97"/>
      <c r="B756" s="98"/>
      <c r="C756" s="48"/>
      <c r="D756" s="48"/>
      <c r="E756" s="1"/>
      <c r="F756" s="2"/>
      <c r="G756" s="8"/>
      <c r="H756" s="16"/>
      <c r="I756" s="81"/>
      <c r="J756" s="8"/>
      <c r="K756" s="8"/>
      <c r="L756" s="40">
        <f>AVERAGE(L754:L755)</f>
        <v>0</v>
      </c>
      <c r="M756" s="16"/>
      <c r="N756" s="81"/>
      <c r="O756" s="16"/>
      <c r="P756" s="41">
        <f>AVERAGE(P754:P755)</f>
        <v>0</v>
      </c>
      <c r="Q756" s="8"/>
      <c r="R756" s="81"/>
      <c r="S756" s="8"/>
      <c r="T756" s="8"/>
      <c r="U756" s="40"/>
      <c r="V756" s="8"/>
    </row>
    <row r="757" spans="1:22" ht="33" customHeight="1" thickBot="1" x14ac:dyDescent="0.4">
      <c r="A757" s="97"/>
      <c r="B757" s="98" t="s">
        <v>782</v>
      </c>
      <c r="C757" s="47" t="s">
        <v>607</v>
      </c>
      <c r="D757" s="47" t="s">
        <v>613</v>
      </c>
      <c r="E757" s="20">
        <v>45777.663784722223</v>
      </c>
      <c r="F757" s="21" t="s">
        <v>614</v>
      </c>
      <c r="G757" s="24" t="s">
        <v>20</v>
      </c>
      <c r="H757" s="25">
        <v>-3.8885000000000001</v>
      </c>
      <c r="I757" s="80">
        <v>25</v>
      </c>
      <c r="J757" s="24"/>
      <c r="K757" s="24">
        <v>1</v>
      </c>
      <c r="L757" s="24">
        <v>1</v>
      </c>
      <c r="M757" s="25">
        <v>44.44</v>
      </c>
      <c r="N757" s="86">
        <v>112</v>
      </c>
      <c r="O757" s="23"/>
      <c r="P757" s="23">
        <v>2</v>
      </c>
      <c r="Q757" s="24" t="s">
        <v>27</v>
      </c>
      <c r="R757" s="86">
        <v>11.299218699999999</v>
      </c>
      <c r="S757" s="22">
        <v>287</v>
      </c>
      <c r="T757" s="22"/>
      <c r="U757" s="22"/>
      <c r="V757" s="24" t="s">
        <v>615</v>
      </c>
    </row>
    <row r="758" spans="1:22" ht="33" customHeight="1" thickBot="1" x14ac:dyDescent="0.4">
      <c r="A758" s="97"/>
      <c r="B758" s="98"/>
      <c r="C758" s="47" t="s">
        <v>607</v>
      </c>
      <c r="D758" s="47" t="s">
        <v>613</v>
      </c>
      <c r="E758" s="20">
        <v>45856</v>
      </c>
      <c r="F758" s="21" t="s">
        <v>657</v>
      </c>
      <c r="G758" s="24" t="s">
        <v>20</v>
      </c>
      <c r="H758" s="25">
        <v>0</v>
      </c>
      <c r="I758" s="80">
        <v>32</v>
      </c>
      <c r="J758" s="24"/>
      <c r="K758" s="24">
        <v>0</v>
      </c>
      <c r="L758" s="24">
        <v>0</v>
      </c>
      <c r="M758" s="25">
        <v>36.662999999999997</v>
      </c>
      <c r="N758" s="80">
        <v>98</v>
      </c>
      <c r="O758" s="25"/>
      <c r="P758" s="25">
        <v>0</v>
      </c>
      <c r="Q758" s="24" t="s">
        <v>21</v>
      </c>
      <c r="R758" s="80">
        <v>30.905528499999999</v>
      </c>
      <c r="S758" s="24">
        <v>785</v>
      </c>
      <c r="T758" s="22"/>
      <c r="U758" s="22"/>
      <c r="V758" s="24"/>
    </row>
    <row r="759" spans="1:22" ht="33" customHeight="1" thickBot="1" x14ac:dyDescent="0.4">
      <c r="A759" s="97"/>
      <c r="B759" s="98"/>
      <c r="C759" s="47" t="s">
        <v>607</v>
      </c>
      <c r="D759" s="47" t="s">
        <v>613</v>
      </c>
      <c r="E759" s="20">
        <v>45856</v>
      </c>
      <c r="F759" s="21" t="s">
        <v>671</v>
      </c>
      <c r="G759" s="24" t="s">
        <v>20</v>
      </c>
      <c r="H759" s="25">
        <v>-6.6660000000000004</v>
      </c>
      <c r="I759" s="80">
        <v>20</v>
      </c>
      <c r="J759" s="24"/>
      <c r="K759" s="24">
        <v>2</v>
      </c>
      <c r="L759" s="24">
        <v>2</v>
      </c>
      <c r="M759" s="25">
        <v>39.4405</v>
      </c>
      <c r="N759" s="80">
        <v>103</v>
      </c>
      <c r="O759" s="25"/>
      <c r="P759" s="25">
        <v>1</v>
      </c>
      <c r="Q759" s="24" t="s">
        <v>21</v>
      </c>
      <c r="R759" s="80">
        <v>18.464576900000001</v>
      </c>
      <c r="S759" s="24">
        <v>469</v>
      </c>
      <c r="T759" s="22"/>
      <c r="U759" s="22"/>
      <c r="V759" s="24"/>
    </row>
    <row r="760" spans="1:22" ht="33" customHeight="1" thickBot="1" x14ac:dyDescent="0.4">
      <c r="A760" s="97"/>
      <c r="B760" s="98"/>
      <c r="C760" s="47"/>
      <c r="D760" s="47"/>
      <c r="E760" s="20"/>
      <c r="F760" s="21"/>
      <c r="G760" s="24"/>
      <c r="H760" s="25"/>
      <c r="I760" s="80"/>
      <c r="J760" s="24"/>
      <c r="K760" s="24"/>
      <c r="L760" s="40">
        <f>AVERAGE(L757:L759)</f>
        <v>1</v>
      </c>
      <c r="M760" s="25"/>
      <c r="N760" s="86"/>
      <c r="O760" s="23"/>
      <c r="P760" s="138">
        <f>AVERAGE(P757:P759)</f>
        <v>1</v>
      </c>
      <c r="Q760" s="24"/>
      <c r="R760" s="86"/>
      <c r="S760" s="22"/>
      <c r="T760" s="22"/>
      <c r="U760" s="139"/>
      <c r="V760" s="24"/>
    </row>
    <row r="761" spans="1:22" ht="33" customHeight="1" thickBot="1" x14ac:dyDescent="0.4">
      <c r="A761" s="110"/>
      <c r="B761" s="111" t="s">
        <v>73</v>
      </c>
      <c r="C761" s="48" t="s">
        <v>112</v>
      </c>
      <c r="D761" s="48" t="s">
        <v>73</v>
      </c>
      <c r="E761" s="1">
        <v>45777.664884259262</v>
      </c>
      <c r="F761" s="2" t="s">
        <v>71</v>
      </c>
      <c r="G761" s="10" t="s">
        <v>20</v>
      </c>
      <c r="H761" s="14">
        <v>-3.8885000000000001</v>
      </c>
      <c r="I761" s="90">
        <v>25</v>
      </c>
      <c r="J761" s="10"/>
      <c r="K761" s="10">
        <v>1</v>
      </c>
      <c r="L761" s="10">
        <v>1</v>
      </c>
      <c r="M761" s="14">
        <v>44.44</v>
      </c>
      <c r="N761" s="90">
        <v>112</v>
      </c>
      <c r="O761" s="14"/>
      <c r="P761" s="14">
        <v>2</v>
      </c>
      <c r="Q761" s="10" t="s">
        <v>21</v>
      </c>
      <c r="R761" s="90">
        <v>11.299218699999999</v>
      </c>
      <c r="S761" s="10">
        <v>287</v>
      </c>
      <c r="T761" s="10"/>
      <c r="U761" s="10"/>
      <c r="V761" s="8" t="s">
        <v>72</v>
      </c>
    </row>
    <row r="762" spans="1:22" ht="33" customHeight="1" thickBot="1" x14ac:dyDescent="0.4">
      <c r="A762" s="110"/>
      <c r="B762" s="111"/>
      <c r="C762" s="48" t="s">
        <v>112</v>
      </c>
      <c r="D762" s="48" t="s">
        <v>73</v>
      </c>
      <c r="E762" s="1">
        <v>45856</v>
      </c>
      <c r="F762" s="72" t="s">
        <v>93</v>
      </c>
      <c r="G762" s="13" t="s">
        <v>20</v>
      </c>
      <c r="H762" s="19">
        <v>0</v>
      </c>
      <c r="I762" s="84">
        <v>32</v>
      </c>
      <c r="J762" s="13"/>
      <c r="K762" s="13">
        <v>0</v>
      </c>
      <c r="L762" s="13">
        <v>0</v>
      </c>
      <c r="M762" s="19">
        <v>46.106499999999997</v>
      </c>
      <c r="N762" s="84">
        <v>115</v>
      </c>
      <c r="O762" s="19"/>
      <c r="P762" s="19">
        <v>3</v>
      </c>
      <c r="Q762" s="13" t="s">
        <v>21</v>
      </c>
      <c r="R762" s="84">
        <v>9.9212651999999988</v>
      </c>
      <c r="S762" s="13">
        <v>252</v>
      </c>
      <c r="T762" s="10"/>
      <c r="U762" s="10"/>
      <c r="V762" s="8"/>
    </row>
    <row r="763" spans="1:22" ht="33" customHeight="1" thickBot="1" x14ac:dyDescent="0.4">
      <c r="A763" s="110"/>
      <c r="B763" s="111"/>
      <c r="C763" s="48" t="s">
        <v>112</v>
      </c>
      <c r="D763" s="48" t="s">
        <v>73</v>
      </c>
      <c r="E763" s="71">
        <v>45856</v>
      </c>
      <c r="F763" s="72" t="s">
        <v>748</v>
      </c>
      <c r="G763" s="75" t="s">
        <v>20</v>
      </c>
      <c r="H763" s="79">
        <f>(I763-32)/1.8</f>
        <v>-1.1111111111111112</v>
      </c>
      <c r="I763" s="91">
        <v>30</v>
      </c>
      <c r="J763" s="75"/>
      <c r="K763" s="75">
        <v>0</v>
      </c>
      <c r="L763" s="75">
        <v>0</v>
      </c>
      <c r="M763" s="79">
        <f>(N763-32)/1.8</f>
        <v>38.888888888888886</v>
      </c>
      <c r="N763" s="91">
        <v>102</v>
      </c>
      <c r="O763" s="79"/>
      <c r="P763" s="79">
        <v>1</v>
      </c>
      <c r="Q763" s="75" t="s">
        <v>21</v>
      </c>
      <c r="R763" s="91">
        <f>S763/25.4</f>
        <v>43.30708661417323</v>
      </c>
      <c r="S763" s="75">
        <v>1100</v>
      </c>
      <c r="T763" s="10"/>
      <c r="U763" s="10"/>
      <c r="V763" s="8"/>
    </row>
    <row r="764" spans="1:22" ht="33" customHeight="1" thickBot="1" x14ac:dyDescent="0.4">
      <c r="A764" s="110"/>
      <c r="B764" s="111"/>
      <c r="C764" s="48" t="s">
        <v>112</v>
      </c>
      <c r="D764" s="48" t="s">
        <v>73</v>
      </c>
      <c r="E764" s="71">
        <v>45856</v>
      </c>
      <c r="F764" s="72" t="s">
        <v>3</v>
      </c>
      <c r="G764" s="13" t="s">
        <v>20</v>
      </c>
      <c r="H764" s="19">
        <f t="shared" ref="H764" si="19">(I764-32)*0.5556</f>
        <v>-3.8891999999999998</v>
      </c>
      <c r="I764" s="84">
        <v>25</v>
      </c>
      <c r="J764" s="13"/>
      <c r="K764" s="13">
        <v>1</v>
      </c>
      <c r="L764" s="13">
        <v>1</v>
      </c>
      <c r="M764" s="19">
        <f t="shared" ref="M764" si="20">(N764-32)*0.55556</f>
        <v>40.555880000000002</v>
      </c>
      <c r="N764" s="84">
        <v>105</v>
      </c>
      <c r="O764" s="19"/>
      <c r="P764" s="19">
        <v>1</v>
      </c>
      <c r="Q764" s="75" t="s">
        <v>21</v>
      </c>
      <c r="R764" s="84">
        <f t="shared" ref="R764" si="21">S764/25.4</f>
        <v>36.771653543307089</v>
      </c>
      <c r="S764" s="13">
        <v>934</v>
      </c>
      <c r="T764" s="10"/>
      <c r="U764" s="10"/>
      <c r="V764" s="8"/>
    </row>
    <row r="765" spans="1:22" ht="33" customHeight="1" thickBot="1" x14ac:dyDescent="0.4">
      <c r="A765" s="110"/>
      <c r="B765" s="111"/>
      <c r="C765" s="48"/>
      <c r="D765" s="48"/>
      <c r="E765" s="1"/>
      <c r="F765" s="2"/>
      <c r="G765" s="10"/>
      <c r="H765" s="14"/>
      <c r="I765" s="90"/>
      <c r="J765" s="10"/>
      <c r="K765" s="10"/>
      <c r="L765" s="40">
        <f>AVERAGE(L761:L764)</f>
        <v>0.5</v>
      </c>
      <c r="M765" s="14"/>
      <c r="N765" s="90"/>
      <c r="O765" s="14"/>
      <c r="P765" s="138">
        <f>AVERAGE(P761:P764)</f>
        <v>1.75</v>
      </c>
      <c r="Q765" s="10"/>
      <c r="R765" s="90"/>
      <c r="S765" s="10"/>
      <c r="T765" s="10"/>
      <c r="U765" s="139"/>
      <c r="V765" s="8"/>
    </row>
    <row r="766" spans="1:22" ht="33" customHeight="1" thickBot="1" x14ac:dyDescent="0.4">
      <c r="A766" s="110"/>
      <c r="B766" s="111" t="s">
        <v>70</v>
      </c>
      <c r="C766" s="49" t="s">
        <v>112</v>
      </c>
      <c r="D766" s="49" t="s">
        <v>70</v>
      </c>
      <c r="E766" s="61">
        <v>45843.719907407409</v>
      </c>
      <c r="F766" s="49" t="s">
        <v>69</v>
      </c>
      <c r="G766" s="50" t="s">
        <v>20</v>
      </c>
      <c r="H766" s="62">
        <v>-6.6660000000000004</v>
      </c>
      <c r="I766" s="88">
        <v>20</v>
      </c>
      <c r="J766" s="50"/>
      <c r="K766" s="50">
        <v>2</v>
      </c>
      <c r="L766" s="50">
        <v>2</v>
      </c>
      <c r="M766" s="62">
        <v>37.774000000000001</v>
      </c>
      <c r="N766" s="88">
        <v>100</v>
      </c>
      <c r="O766" s="62"/>
      <c r="P766" s="62">
        <v>1</v>
      </c>
      <c r="Q766" s="29" t="s">
        <v>21</v>
      </c>
      <c r="R766" s="88">
        <v>10.7480373</v>
      </c>
      <c r="S766" s="50">
        <v>273</v>
      </c>
      <c r="T766" s="50"/>
      <c r="U766" s="50"/>
      <c r="V766" s="50"/>
    </row>
    <row r="767" spans="1:22" ht="33" customHeight="1" thickBot="1" x14ac:dyDescent="0.4">
      <c r="A767" s="110"/>
      <c r="B767" s="111"/>
      <c r="C767" s="49" t="s">
        <v>112</v>
      </c>
      <c r="D767" s="49" t="s">
        <v>70</v>
      </c>
      <c r="E767" s="61">
        <v>45843.719293981485</v>
      </c>
      <c r="F767" s="49" t="s">
        <v>68</v>
      </c>
      <c r="G767" s="50" t="s">
        <v>20</v>
      </c>
      <c r="H767" s="62">
        <v>-2.222</v>
      </c>
      <c r="I767" s="88">
        <v>28</v>
      </c>
      <c r="J767" s="50"/>
      <c r="K767" s="50">
        <v>0</v>
      </c>
      <c r="L767" s="50">
        <v>0</v>
      </c>
      <c r="M767" s="62">
        <v>43.884500000000003</v>
      </c>
      <c r="N767" s="88">
        <v>111</v>
      </c>
      <c r="O767" s="62"/>
      <c r="P767" s="62">
        <v>2</v>
      </c>
      <c r="Q767" s="29" t="s">
        <v>21</v>
      </c>
      <c r="R767" s="88">
        <v>14.5275669</v>
      </c>
      <c r="S767" s="50">
        <v>369</v>
      </c>
      <c r="T767" s="50"/>
      <c r="U767" s="50"/>
      <c r="V767" s="50"/>
    </row>
    <row r="768" spans="1:22" ht="33" customHeight="1" thickBot="1" x14ac:dyDescent="0.4">
      <c r="A768" s="110"/>
      <c r="B768" s="111"/>
      <c r="C768" s="49" t="s">
        <v>112</v>
      </c>
      <c r="D768" s="49" t="s">
        <v>70</v>
      </c>
      <c r="E768" s="61">
        <v>45856</v>
      </c>
      <c r="F768" s="49" t="s">
        <v>61</v>
      </c>
      <c r="G768" s="50" t="s">
        <v>733</v>
      </c>
      <c r="H768" s="62">
        <f>(I768-32)/1.8</f>
        <v>-8.3333333333333339</v>
      </c>
      <c r="I768" s="88">
        <v>17</v>
      </c>
      <c r="J768" s="50"/>
      <c r="K768" s="50">
        <v>3</v>
      </c>
      <c r="L768" s="50">
        <v>3</v>
      </c>
      <c r="M768" s="62">
        <f>(N768-32)/1.8</f>
        <v>44.444444444444443</v>
      </c>
      <c r="N768" s="88">
        <v>112</v>
      </c>
      <c r="O768" s="62"/>
      <c r="P768" s="62">
        <v>2</v>
      </c>
      <c r="Q768" s="29" t="s">
        <v>21</v>
      </c>
      <c r="R768" s="88">
        <f>S768/25.4</f>
        <v>11.299212598425198</v>
      </c>
      <c r="S768" s="50">
        <v>287</v>
      </c>
      <c r="T768" s="50"/>
      <c r="U768" s="50"/>
      <c r="V768" s="50"/>
    </row>
    <row r="769" spans="1:22" ht="33" customHeight="1" thickBot="1" x14ac:dyDescent="0.4">
      <c r="A769" s="110"/>
      <c r="B769" s="111"/>
      <c r="C769" s="49"/>
      <c r="D769" s="49"/>
      <c r="E769" s="61"/>
      <c r="F769" s="49"/>
      <c r="G769" s="50"/>
      <c r="H769" s="62"/>
      <c r="I769" s="88"/>
      <c r="J769" s="50"/>
      <c r="K769" s="50"/>
      <c r="L769" s="40">
        <f>AVERAGE(L766:L768)</f>
        <v>1.6666666666666667</v>
      </c>
      <c r="M769" s="62"/>
      <c r="N769" s="88"/>
      <c r="O769" s="62"/>
      <c r="P769" s="141">
        <f>AVERAGE(P766:P768)</f>
        <v>1.6666666666666667</v>
      </c>
      <c r="Q769" s="50"/>
      <c r="R769" s="88"/>
      <c r="S769" s="50"/>
      <c r="T769" s="50"/>
      <c r="U769" s="140"/>
      <c r="V769" s="50"/>
    </row>
    <row r="770" spans="1:22" ht="33" customHeight="1" thickBot="1" x14ac:dyDescent="0.4">
      <c r="A770" s="97" t="s">
        <v>762</v>
      </c>
      <c r="B770" s="98" t="s">
        <v>608</v>
      </c>
      <c r="C770" s="48" t="s">
        <v>607</v>
      </c>
      <c r="D770" s="48" t="s">
        <v>608</v>
      </c>
      <c r="E770" s="1">
        <v>45790.337534722225</v>
      </c>
      <c r="F770" s="2" t="s">
        <v>609</v>
      </c>
      <c r="G770" s="8" t="s">
        <v>20</v>
      </c>
      <c r="H770" s="16">
        <v>5.5549999999999997</v>
      </c>
      <c r="I770" s="81">
        <v>42</v>
      </c>
      <c r="J770" s="8"/>
      <c r="K770" s="8">
        <v>0</v>
      </c>
      <c r="L770" s="8">
        <v>0</v>
      </c>
      <c r="M770" s="16">
        <v>38.884999999999998</v>
      </c>
      <c r="N770" s="81">
        <v>102</v>
      </c>
      <c r="O770" s="16"/>
      <c r="P770" s="16">
        <v>1</v>
      </c>
      <c r="Q770" s="8" t="s">
        <v>21</v>
      </c>
      <c r="R770" s="81">
        <v>19.68505</v>
      </c>
      <c r="S770" s="8">
        <v>500</v>
      </c>
      <c r="T770" s="8"/>
      <c r="U770" s="8"/>
      <c r="V770" s="8" t="s">
        <v>610</v>
      </c>
    </row>
    <row r="771" spans="1:22" ht="33" customHeight="1" thickBot="1" x14ac:dyDescent="0.4">
      <c r="A771" s="97"/>
      <c r="B771" s="98"/>
      <c r="C771" s="48" t="s">
        <v>607</v>
      </c>
      <c r="D771" s="48" t="s">
        <v>608</v>
      </c>
      <c r="E771" s="4">
        <v>45790.339513888888</v>
      </c>
      <c r="F771" s="5" t="s">
        <v>611</v>
      </c>
      <c r="G771" s="9" t="s">
        <v>20</v>
      </c>
      <c r="H771" s="17">
        <v>8.8879999999999999</v>
      </c>
      <c r="I771" s="83">
        <v>48</v>
      </c>
      <c r="J771" s="9"/>
      <c r="K771" s="9">
        <v>0</v>
      </c>
      <c r="L771" s="9">
        <v>0</v>
      </c>
      <c r="M771" s="17">
        <v>43.329000000000001</v>
      </c>
      <c r="N771" s="83">
        <v>110</v>
      </c>
      <c r="O771" s="17"/>
      <c r="P771" s="17">
        <v>2</v>
      </c>
      <c r="Q771" s="9" t="s">
        <v>21</v>
      </c>
      <c r="R771" s="83">
        <v>22.8740281</v>
      </c>
      <c r="S771" s="9">
        <v>581</v>
      </c>
      <c r="T771" s="9"/>
      <c r="U771" s="9"/>
      <c r="V771" s="9"/>
    </row>
    <row r="772" spans="1:22" ht="33" customHeight="1" thickBot="1" x14ac:dyDescent="0.4">
      <c r="A772" s="97"/>
      <c r="B772" s="98"/>
      <c r="C772" s="48" t="s">
        <v>607</v>
      </c>
      <c r="D772" s="48" t="s">
        <v>608</v>
      </c>
      <c r="E772" s="1">
        <v>45790.34101851852</v>
      </c>
      <c r="F772" s="2" t="s">
        <v>612</v>
      </c>
      <c r="G772" s="8" t="s">
        <v>20</v>
      </c>
      <c r="H772" s="16">
        <v>11.11</v>
      </c>
      <c r="I772" s="81">
        <v>52</v>
      </c>
      <c r="J772" s="8"/>
      <c r="K772" s="8">
        <v>0</v>
      </c>
      <c r="L772" s="8">
        <v>0</v>
      </c>
      <c r="M772" s="16">
        <v>38.884999999999998</v>
      </c>
      <c r="N772" s="81">
        <v>102</v>
      </c>
      <c r="O772" s="16"/>
      <c r="P772" s="16">
        <v>1</v>
      </c>
      <c r="Q772" s="8" t="s">
        <v>21</v>
      </c>
      <c r="R772" s="81">
        <v>44.1732522</v>
      </c>
      <c r="S772" s="8">
        <v>1122</v>
      </c>
      <c r="T772" s="8"/>
      <c r="U772" s="8"/>
      <c r="V772" s="8"/>
    </row>
    <row r="773" spans="1:22" ht="33" customHeight="1" thickBot="1" x14ac:dyDescent="0.4">
      <c r="A773" s="97"/>
      <c r="B773" s="98"/>
      <c r="C773" s="48"/>
      <c r="D773" s="48"/>
      <c r="E773" s="1"/>
      <c r="F773" s="2"/>
      <c r="G773" s="8"/>
      <c r="H773" s="16"/>
      <c r="I773" s="81"/>
      <c r="J773" s="8"/>
      <c r="K773" s="8"/>
      <c r="L773" s="40">
        <f>AVERAGE(L770:L772)</f>
        <v>0</v>
      </c>
      <c r="M773" s="16"/>
      <c r="N773" s="81"/>
      <c r="O773" s="16"/>
      <c r="P773" s="41">
        <f>AVERAGE(P770:P772)</f>
        <v>1.3333333333333333</v>
      </c>
      <c r="Q773" s="8"/>
      <c r="R773" s="81"/>
      <c r="S773" s="8"/>
      <c r="T773" s="8"/>
      <c r="U773" s="40"/>
      <c r="V773" s="8"/>
    </row>
    <row r="774" spans="1:22" ht="33" customHeight="1" thickBot="1" x14ac:dyDescent="0.4">
      <c r="A774" s="110"/>
      <c r="B774" s="111" t="s">
        <v>889</v>
      </c>
      <c r="C774" s="47" t="s">
        <v>112</v>
      </c>
      <c r="D774" s="47" t="s">
        <v>65</v>
      </c>
      <c r="E774" s="20">
        <v>45845.480347222219</v>
      </c>
      <c r="F774" s="21" t="s">
        <v>66</v>
      </c>
      <c r="G774" s="22" t="s">
        <v>20</v>
      </c>
      <c r="H774" s="23">
        <v>0</v>
      </c>
      <c r="I774" s="80">
        <v>32</v>
      </c>
      <c r="J774" s="24"/>
      <c r="K774" s="24">
        <v>0</v>
      </c>
      <c r="L774" s="24">
        <v>0</v>
      </c>
      <c r="M774" s="25">
        <v>44.44</v>
      </c>
      <c r="N774" s="80">
        <v>112</v>
      </c>
      <c r="O774" s="25"/>
      <c r="P774" s="25">
        <v>2</v>
      </c>
      <c r="Q774" s="22" t="s">
        <v>21</v>
      </c>
      <c r="R774" s="80">
        <v>8.7401622000000003</v>
      </c>
      <c r="S774" s="24">
        <v>222</v>
      </c>
      <c r="T774" s="24"/>
      <c r="U774" s="24"/>
      <c r="V774" s="24"/>
    </row>
    <row r="775" spans="1:22" ht="33" customHeight="1" thickBot="1" x14ac:dyDescent="0.4">
      <c r="A775" s="110"/>
      <c r="B775" s="111"/>
      <c r="C775" s="47" t="s">
        <v>112</v>
      </c>
      <c r="D775" s="47" t="s">
        <v>65</v>
      </c>
      <c r="E775" s="20">
        <v>45845.478564814817</v>
      </c>
      <c r="F775" s="21" t="s">
        <v>61</v>
      </c>
      <c r="G775" s="22" t="s">
        <v>20</v>
      </c>
      <c r="H775" s="23">
        <v>-6.6660000000000004</v>
      </c>
      <c r="I775" s="80">
        <v>20</v>
      </c>
      <c r="J775" s="24"/>
      <c r="K775" s="24">
        <v>2</v>
      </c>
      <c r="L775" s="24">
        <v>2</v>
      </c>
      <c r="M775" s="25">
        <v>44.44</v>
      </c>
      <c r="N775" s="80">
        <v>112</v>
      </c>
      <c r="O775" s="25"/>
      <c r="P775" s="25">
        <v>2</v>
      </c>
      <c r="Q775" s="22" t="s">
        <v>21</v>
      </c>
      <c r="R775" s="80">
        <v>11.299218699999999</v>
      </c>
      <c r="S775" s="24">
        <v>287</v>
      </c>
      <c r="T775" s="24"/>
      <c r="U775" s="24"/>
      <c r="V775" s="24"/>
    </row>
    <row r="776" spans="1:22" ht="33" customHeight="1" thickBot="1" x14ac:dyDescent="0.4">
      <c r="A776" s="110"/>
      <c r="B776" s="111"/>
      <c r="C776" s="47" t="s">
        <v>112</v>
      </c>
      <c r="D776" s="47" t="s">
        <v>65</v>
      </c>
      <c r="E776" s="20">
        <v>45845.482233796298</v>
      </c>
      <c r="F776" s="21" t="s">
        <v>67</v>
      </c>
      <c r="G776" s="22" t="s">
        <v>20</v>
      </c>
      <c r="H776" s="23">
        <v>0</v>
      </c>
      <c r="I776" s="80">
        <v>32</v>
      </c>
      <c r="J776" s="24"/>
      <c r="K776" s="24">
        <v>0</v>
      </c>
      <c r="L776" s="24">
        <v>0</v>
      </c>
      <c r="M776" s="25">
        <v>34.996499999999997</v>
      </c>
      <c r="N776" s="80">
        <v>95</v>
      </c>
      <c r="O776" s="25"/>
      <c r="P776" s="25">
        <v>0</v>
      </c>
      <c r="Q776" s="22" t="s">
        <v>21</v>
      </c>
      <c r="R776" s="80">
        <v>28.503952399999999</v>
      </c>
      <c r="S776" s="24">
        <v>724</v>
      </c>
      <c r="T776" s="24"/>
      <c r="U776" s="24"/>
      <c r="V776" s="24"/>
    </row>
    <row r="777" spans="1:22" ht="33" customHeight="1" thickBot="1" x14ac:dyDescent="0.4">
      <c r="A777" s="110"/>
      <c r="B777" s="111"/>
      <c r="C777" s="67"/>
      <c r="D777" s="47"/>
      <c r="E777" s="20"/>
      <c r="F777" s="21"/>
      <c r="G777" s="22"/>
      <c r="H777" s="23"/>
      <c r="I777" s="80"/>
      <c r="J777" s="24"/>
      <c r="K777" s="24"/>
      <c r="L777" s="40">
        <f>AVERAGE(L774:L776)</f>
        <v>0.66666666666666663</v>
      </c>
      <c r="M777" s="25"/>
      <c r="N777" s="80"/>
      <c r="O777" s="25"/>
      <c r="P777" s="41">
        <f>AVERAGE(P774:P776)</f>
        <v>1.3333333333333333</v>
      </c>
      <c r="Q777" s="22"/>
      <c r="R777" s="80"/>
      <c r="S777" s="24"/>
      <c r="T777" s="24"/>
      <c r="U777" s="40"/>
      <c r="V777" s="24"/>
    </row>
    <row r="778" spans="1:22" ht="33" customHeight="1" thickBot="1" x14ac:dyDescent="0.4">
      <c r="A778" s="110"/>
      <c r="B778" s="111" t="s">
        <v>928</v>
      </c>
      <c r="C778" s="47" t="s">
        <v>112</v>
      </c>
      <c r="D778" s="47" t="s">
        <v>928</v>
      </c>
      <c r="E778" s="20"/>
      <c r="F778" s="21" t="s">
        <v>934</v>
      </c>
      <c r="G778" s="22" t="s">
        <v>20</v>
      </c>
      <c r="H778" s="23">
        <f t="shared" ref="H778:H780" si="22">(I778-32)/1.8</f>
        <v>3.333333333333333</v>
      </c>
      <c r="I778" s="80">
        <v>38</v>
      </c>
      <c r="J778" s="24"/>
      <c r="K778" s="24">
        <v>0</v>
      </c>
      <c r="L778" s="24">
        <v>0</v>
      </c>
      <c r="M778" s="25">
        <f t="shared" ref="M778:M780" si="23">(N778-32)/1.8</f>
        <v>48.888888888888886</v>
      </c>
      <c r="N778" s="80">
        <v>120</v>
      </c>
      <c r="O778" s="25">
        <v>3</v>
      </c>
      <c r="P778" s="25">
        <v>3</v>
      </c>
      <c r="Q778" s="22"/>
      <c r="R778" s="80">
        <f>S778/25.4</f>
        <v>4.6062992125984259</v>
      </c>
      <c r="S778" s="24">
        <v>117</v>
      </c>
      <c r="T778" s="24">
        <v>3</v>
      </c>
      <c r="U778" s="24">
        <v>3</v>
      </c>
      <c r="V778" s="24"/>
    </row>
    <row r="779" spans="1:22" ht="33" customHeight="1" thickBot="1" x14ac:dyDescent="0.4">
      <c r="A779" s="110"/>
      <c r="B779" s="111"/>
      <c r="C779" s="221" t="s">
        <v>112</v>
      </c>
      <c r="D779" s="47" t="s">
        <v>928</v>
      </c>
      <c r="E779" s="20"/>
      <c r="F779" s="21" t="s">
        <v>932</v>
      </c>
      <c r="G779" s="22" t="s">
        <v>935</v>
      </c>
      <c r="H779" s="23">
        <f t="shared" si="22"/>
        <v>1.1111111111111112</v>
      </c>
      <c r="I779" s="80">
        <v>34</v>
      </c>
      <c r="J779" s="24"/>
      <c r="K779" s="24">
        <v>0</v>
      </c>
      <c r="L779" s="24">
        <v>0</v>
      </c>
      <c r="M779" s="25">
        <f t="shared" si="23"/>
        <v>47.777777777777779</v>
      </c>
      <c r="N779" s="80">
        <v>118</v>
      </c>
      <c r="O779" s="25">
        <v>3</v>
      </c>
      <c r="P779" s="25">
        <v>3</v>
      </c>
      <c r="Q779" s="22"/>
      <c r="R779" s="80">
        <f t="shared" ref="R779:R780" si="24">S779/25.4</f>
        <v>3.9370078740157481</v>
      </c>
      <c r="S779" s="24">
        <v>100</v>
      </c>
      <c r="T779" s="24">
        <v>3</v>
      </c>
      <c r="U779" s="24">
        <v>3</v>
      </c>
      <c r="V779" s="24"/>
    </row>
    <row r="780" spans="1:22" ht="33" customHeight="1" thickBot="1" x14ac:dyDescent="0.4">
      <c r="A780" s="110"/>
      <c r="B780" s="111"/>
      <c r="C780" s="221" t="s">
        <v>112</v>
      </c>
      <c r="D780" s="47" t="s">
        <v>928</v>
      </c>
      <c r="E780" s="20"/>
      <c r="F780" s="21" t="s">
        <v>933</v>
      </c>
      <c r="G780" s="22" t="s">
        <v>935</v>
      </c>
      <c r="H780" s="23">
        <f t="shared" si="22"/>
        <v>-2.2222222222222223</v>
      </c>
      <c r="I780" s="80">
        <v>28</v>
      </c>
      <c r="J780" s="24"/>
      <c r="K780" s="24">
        <v>0</v>
      </c>
      <c r="L780" s="24">
        <v>0</v>
      </c>
      <c r="M780" s="25">
        <f t="shared" si="23"/>
        <v>47.222222222222221</v>
      </c>
      <c r="N780" s="80">
        <v>117</v>
      </c>
      <c r="O780" s="25">
        <v>3</v>
      </c>
      <c r="P780" s="25">
        <v>3</v>
      </c>
      <c r="Q780" s="22"/>
      <c r="R780" s="80">
        <f t="shared" si="24"/>
        <v>3.9370078740157481</v>
      </c>
      <c r="S780" s="24">
        <v>100</v>
      </c>
      <c r="T780" s="24">
        <v>3</v>
      </c>
      <c r="U780" s="24">
        <v>3</v>
      </c>
      <c r="V780" s="24"/>
    </row>
    <row r="781" spans="1:22" ht="33" customHeight="1" x14ac:dyDescent="0.35">
      <c r="A781" s="220"/>
      <c r="B781" s="132"/>
      <c r="C781" s="221" t="s">
        <v>112</v>
      </c>
      <c r="D781" s="47" t="s">
        <v>928</v>
      </c>
      <c r="E781" s="20"/>
      <c r="F781" s="21"/>
      <c r="G781" s="22"/>
      <c r="H781" s="23"/>
      <c r="I781" s="80"/>
      <c r="J781" s="24"/>
      <c r="K781" s="24"/>
      <c r="L781" s="40">
        <v>0</v>
      </c>
      <c r="M781" s="25"/>
      <c r="N781" s="80"/>
      <c r="O781" s="25"/>
      <c r="P781" s="41">
        <v>3</v>
      </c>
      <c r="Q781" s="22"/>
      <c r="R781" s="80"/>
      <c r="S781" s="24"/>
      <c r="T781" s="24"/>
      <c r="U781" s="40">
        <f>AVERAGE(U778:U780)</f>
        <v>3</v>
      </c>
      <c r="V781" s="24"/>
    </row>
    <row r="782" spans="1:22" ht="33" customHeight="1" x14ac:dyDescent="0.35">
      <c r="A782" s="222"/>
      <c r="B782" s="223" t="s">
        <v>929</v>
      </c>
      <c r="C782" s="221" t="s">
        <v>112</v>
      </c>
      <c r="D782" s="47" t="s">
        <v>929</v>
      </c>
      <c r="E782" s="20"/>
      <c r="F782" s="21" t="s">
        <v>930</v>
      </c>
      <c r="G782" s="22" t="s">
        <v>20</v>
      </c>
      <c r="H782" s="23">
        <f>(I782-32)/1.8</f>
        <v>-7.7777777777777777</v>
      </c>
      <c r="I782" s="80">
        <v>18</v>
      </c>
      <c r="J782" s="24"/>
      <c r="K782" s="24">
        <v>2</v>
      </c>
      <c r="L782" s="24">
        <v>2</v>
      </c>
      <c r="M782" s="25">
        <f>(N782-32)/1.8</f>
        <v>42.222222222222221</v>
      </c>
      <c r="N782" s="80">
        <v>108</v>
      </c>
      <c r="O782" s="25">
        <v>2</v>
      </c>
      <c r="P782" s="25">
        <v>2</v>
      </c>
      <c r="Q782" s="22"/>
      <c r="R782" s="80">
        <f t="shared" ref="R782:R784" si="25">S782/25.4</f>
        <v>35.196850393700792</v>
      </c>
      <c r="S782" s="80">
        <v>894</v>
      </c>
      <c r="T782" s="24">
        <v>0</v>
      </c>
      <c r="U782" s="24">
        <v>0</v>
      </c>
      <c r="V782" s="24"/>
    </row>
    <row r="783" spans="1:22" ht="33" customHeight="1" x14ac:dyDescent="0.35">
      <c r="A783" s="222"/>
      <c r="B783" s="223"/>
      <c r="C783" s="221" t="s">
        <v>112</v>
      </c>
      <c r="D783" s="47" t="s">
        <v>929</v>
      </c>
      <c r="E783" s="20"/>
      <c r="F783" s="21" t="s">
        <v>931</v>
      </c>
      <c r="G783" s="22" t="s">
        <v>20</v>
      </c>
      <c r="H783" s="23">
        <v>-4.3</v>
      </c>
      <c r="I783" s="80">
        <f>(H783*1.8)+32</f>
        <v>24.259999999999998</v>
      </c>
      <c r="J783" s="24"/>
      <c r="K783" s="24">
        <v>1</v>
      </c>
      <c r="L783" s="24">
        <v>1</v>
      </c>
      <c r="M783" s="25">
        <v>47.3</v>
      </c>
      <c r="N783" s="80">
        <f>(M783*1.8)+32</f>
        <v>117.14</v>
      </c>
      <c r="O783" s="25">
        <v>1</v>
      </c>
      <c r="P783" s="25">
        <v>1</v>
      </c>
      <c r="Q783" s="22"/>
      <c r="R783" s="80">
        <f t="shared" si="25"/>
        <v>18.740157480314963</v>
      </c>
      <c r="S783" s="80">
        <v>476</v>
      </c>
      <c r="T783" s="24">
        <v>1</v>
      </c>
      <c r="U783" s="24">
        <v>1</v>
      </c>
      <c r="V783" s="24"/>
    </row>
    <row r="784" spans="1:22" ht="33" customHeight="1" x14ac:dyDescent="0.35">
      <c r="A784" s="222"/>
      <c r="B784" s="223"/>
      <c r="C784" s="221" t="s">
        <v>112</v>
      </c>
      <c r="D784" s="47" t="s">
        <v>929</v>
      </c>
      <c r="E784" s="20"/>
      <c r="F784" s="21" t="s">
        <v>11</v>
      </c>
      <c r="G784" s="22" t="s">
        <v>20</v>
      </c>
      <c r="H784" s="23">
        <f>(I784-32)/1.8</f>
        <v>-3.8888888888888888</v>
      </c>
      <c r="I784" s="80">
        <v>25</v>
      </c>
      <c r="J784" s="24"/>
      <c r="K784" s="24">
        <v>1</v>
      </c>
      <c r="L784" s="24">
        <v>1</v>
      </c>
      <c r="M784" s="25">
        <f>(N784-32)/1.8</f>
        <v>43.888888888888886</v>
      </c>
      <c r="N784" s="80">
        <v>111</v>
      </c>
      <c r="O784" s="25">
        <v>2</v>
      </c>
      <c r="P784" s="25">
        <v>2</v>
      </c>
      <c r="Q784" s="22"/>
      <c r="R784" s="80">
        <f t="shared" si="25"/>
        <v>24.409448818897641</v>
      </c>
      <c r="S784" s="80">
        <v>620</v>
      </c>
      <c r="T784" s="24">
        <v>0</v>
      </c>
      <c r="U784" s="24">
        <v>0</v>
      </c>
      <c r="V784" s="24"/>
    </row>
    <row r="785" spans="1:22" ht="33" customHeight="1" x14ac:dyDescent="0.35">
      <c r="A785" s="222"/>
      <c r="B785" s="223"/>
      <c r="C785" s="221"/>
      <c r="D785" s="47"/>
      <c r="E785" s="20"/>
      <c r="F785" s="21"/>
      <c r="G785" s="22"/>
      <c r="H785" s="23"/>
      <c r="I785" s="80"/>
      <c r="J785" s="24"/>
      <c r="K785" s="24"/>
      <c r="L785" s="40">
        <f>AVERAGE(L782:L784)</f>
        <v>1.3333333333333333</v>
      </c>
      <c r="M785" s="25"/>
      <c r="N785" s="80"/>
      <c r="O785" s="25"/>
      <c r="P785" s="41">
        <f>AVERAGE(P782:P784)</f>
        <v>1.6666666666666667</v>
      </c>
      <c r="Q785" s="22"/>
      <c r="R785" s="80"/>
      <c r="S785" s="24"/>
      <c r="T785" s="24"/>
      <c r="U785" s="40">
        <f>AVERAGE(U782:U784)</f>
        <v>0.33333333333333331</v>
      </c>
      <c r="V785" s="24"/>
    </row>
  </sheetData>
  <hyperlinks>
    <hyperlink ref="V445" r:id="rId1" display="http://weatherspark.com/" xr:uid="{CF576356-3818-4A2C-BC8D-6B2007EC05DB}"/>
  </hyperlinks>
  <pageMargins left="0.7" right="0.7" top="0.75" bottom="0.75" header="0.3" footer="0.3"/>
  <pageSetup orientation="portrait" horizontalDpi="0"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DC367-C901-4F27-9392-AFD69DE625D7}">
  <dimension ref="A1:E195"/>
  <sheetViews>
    <sheetView zoomScale="70" zoomScaleNormal="70" workbookViewId="0">
      <selection activeCell="F3" sqref="F3"/>
    </sheetView>
  </sheetViews>
  <sheetFormatPr defaultRowHeight="29" customHeight="1" x14ac:dyDescent="0.35"/>
  <cols>
    <col min="1" max="1" width="14.54296875" customWidth="1"/>
    <col min="2" max="2" width="76.1796875" customWidth="1"/>
    <col min="3" max="3" width="14.81640625" customWidth="1"/>
    <col min="4" max="4" width="43.54296875" customWidth="1"/>
    <col min="5" max="5" width="24.54296875" customWidth="1"/>
  </cols>
  <sheetData>
    <row r="1" spans="1:5" ht="93" customHeight="1" thickBot="1" x14ac:dyDescent="0.5">
      <c r="A1" s="274" t="s">
        <v>749</v>
      </c>
      <c r="B1" s="275"/>
      <c r="C1" s="275"/>
      <c r="D1" s="275"/>
      <c r="E1" s="275"/>
    </row>
    <row r="2" spans="1:5" ht="29" customHeight="1" thickBot="1" x14ac:dyDescent="0.4">
      <c r="A2" s="276" t="s">
        <v>750</v>
      </c>
      <c r="B2" s="277"/>
      <c r="C2" s="277"/>
      <c r="D2" s="277"/>
      <c r="E2" s="277"/>
    </row>
    <row r="3" spans="1:5" ht="29" customHeight="1" thickBot="1" x14ac:dyDescent="0.4">
      <c r="A3" s="95" t="s">
        <v>751</v>
      </c>
      <c r="B3" s="96" t="s">
        <v>700</v>
      </c>
      <c r="C3" s="95" t="s">
        <v>752</v>
      </c>
      <c r="D3" s="95" t="s">
        <v>753</v>
      </c>
      <c r="E3" s="120" t="s">
        <v>754</v>
      </c>
    </row>
    <row r="4" spans="1:5" ht="29" customHeight="1" thickBot="1" x14ac:dyDescent="0.4">
      <c r="A4" s="278" t="s">
        <v>755</v>
      </c>
      <c r="B4" s="279"/>
      <c r="C4" s="279"/>
      <c r="D4" s="280"/>
      <c r="E4" s="121"/>
    </row>
    <row r="5" spans="1:5" ht="29" customHeight="1" thickBot="1" x14ac:dyDescent="0.4">
      <c r="A5" s="97" t="s">
        <v>756</v>
      </c>
      <c r="B5" s="98" t="s">
        <v>757</v>
      </c>
      <c r="C5" s="99" t="s">
        <v>758</v>
      </c>
      <c r="D5" s="100" t="s">
        <v>607</v>
      </c>
      <c r="E5" s="122" t="s">
        <v>759</v>
      </c>
    </row>
    <row r="6" spans="1:5" ht="29" customHeight="1" thickBot="1" x14ac:dyDescent="0.4">
      <c r="A6" s="97" t="s">
        <v>756</v>
      </c>
      <c r="B6" s="98" t="s">
        <v>760</v>
      </c>
      <c r="C6" s="99" t="s">
        <v>758</v>
      </c>
      <c r="D6" s="100" t="s">
        <v>607</v>
      </c>
      <c r="E6" s="123" t="s">
        <v>761</v>
      </c>
    </row>
    <row r="7" spans="1:5" ht="29" customHeight="1" thickBot="1" x14ac:dyDescent="0.4">
      <c r="A7" s="97" t="s">
        <v>762</v>
      </c>
      <c r="B7" s="98" t="s">
        <v>763</v>
      </c>
      <c r="C7" s="101" t="s">
        <v>758</v>
      </c>
      <c r="D7" s="100" t="s">
        <v>607</v>
      </c>
      <c r="E7" s="124" t="s">
        <v>764</v>
      </c>
    </row>
    <row r="8" spans="1:5" ht="29" customHeight="1" thickBot="1" x14ac:dyDescent="0.4">
      <c r="A8" s="97" t="s">
        <v>756</v>
      </c>
      <c r="B8" s="98" t="s">
        <v>765</v>
      </c>
      <c r="C8" s="101" t="s">
        <v>758</v>
      </c>
      <c r="D8" s="100" t="s">
        <v>607</v>
      </c>
      <c r="E8" s="125" t="s">
        <v>766</v>
      </c>
    </row>
    <row r="9" spans="1:5" ht="29" customHeight="1" thickBot="1" x14ac:dyDescent="0.4">
      <c r="A9" s="97" t="s">
        <v>762</v>
      </c>
      <c r="B9" s="98" t="s">
        <v>767</v>
      </c>
      <c r="C9" s="101" t="s">
        <v>758</v>
      </c>
      <c r="D9" s="100" t="s">
        <v>607</v>
      </c>
      <c r="E9" s="126" t="s">
        <v>768</v>
      </c>
    </row>
    <row r="10" spans="1:5" ht="29" customHeight="1" thickBot="1" x14ac:dyDescent="0.4">
      <c r="A10" s="97" t="s">
        <v>756</v>
      </c>
      <c r="B10" s="98" t="s">
        <v>769</v>
      </c>
      <c r="C10" s="101" t="s">
        <v>758</v>
      </c>
      <c r="D10" s="100" t="s">
        <v>607</v>
      </c>
      <c r="E10" s="102"/>
    </row>
    <row r="11" spans="1:5" ht="29" customHeight="1" thickBot="1" x14ac:dyDescent="0.4">
      <c r="A11" s="97" t="s">
        <v>756</v>
      </c>
      <c r="B11" s="98" t="s">
        <v>652</v>
      </c>
      <c r="C11" s="99" t="s">
        <v>758</v>
      </c>
      <c r="D11" s="100" t="s">
        <v>607</v>
      </c>
      <c r="E11" s="102"/>
    </row>
    <row r="12" spans="1:5" ht="29" customHeight="1" thickBot="1" x14ac:dyDescent="0.4">
      <c r="A12" s="97" t="s">
        <v>756</v>
      </c>
      <c r="B12" s="98" t="s">
        <v>648</v>
      </c>
      <c r="C12" s="101" t="s">
        <v>758</v>
      </c>
      <c r="D12" s="100" t="s">
        <v>607</v>
      </c>
      <c r="E12" s="102"/>
    </row>
    <row r="13" spans="1:5" ht="29" customHeight="1" thickBot="1" x14ac:dyDescent="0.4">
      <c r="A13" s="97" t="s">
        <v>756</v>
      </c>
      <c r="B13" s="98" t="s">
        <v>770</v>
      </c>
      <c r="C13" s="101" t="s">
        <v>758</v>
      </c>
      <c r="D13" s="100" t="s">
        <v>607</v>
      </c>
      <c r="E13" s="102"/>
    </row>
    <row r="14" spans="1:5" ht="29" customHeight="1" thickBot="1" x14ac:dyDescent="0.4">
      <c r="A14" s="97" t="s">
        <v>756</v>
      </c>
      <c r="B14" s="98" t="s">
        <v>771</v>
      </c>
      <c r="C14" s="101" t="s">
        <v>758</v>
      </c>
      <c r="D14" s="100" t="s">
        <v>607</v>
      </c>
      <c r="E14" s="102"/>
    </row>
    <row r="15" spans="1:5" ht="29" customHeight="1" thickBot="1" x14ac:dyDescent="0.4">
      <c r="A15" s="97" t="s">
        <v>762</v>
      </c>
      <c r="B15" s="98" t="s">
        <v>772</v>
      </c>
      <c r="C15" s="99" t="s">
        <v>758</v>
      </c>
      <c r="D15" s="100" t="s">
        <v>607</v>
      </c>
      <c r="E15" s="102"/>
    </row>
    <row r="16" spans="1:5" ht="29" customHeight="1" thickBot="1" x14ac:dyDescent="0.4">
      <c r="A16" s="97" t="s">
        <v>756</v>
      </c>
      <c r="B16" s="98" t="s">
        <v>773</v>
      </c>
      <c r="C16" s="99" t="s">
        <v>758</v>
      </c>
      <c r="D16" s="100" t="s">
        <v>607</v>
      </c>
      <c r="E16" s="102"/>
    </row>
    <row r="17" spans="1:5" ht="29" customHeight="1" thickBot="1" x14ac:dyDescent="0.4">
      <c r="A17" s="97" t="s">
        <v>756</v>
      </c>
      <c r="B17" s="98" t="s">
        <v>774</v>
      </c>
      <c r="C17" s="101" t="s">
        <v>758</v>
      </c>
      <c r="D17" s="100" t="s">
        <v>607</v>
      </c>
      <c r="E17" s="102"/>
    </row>
    <row r="18" spans="1:5" ht="29" customHeight="1" thickBot="1" x14ac:dyDescent="0.4">
      <c r="A18" s="97" t="s">
        <v>756</v>
      </c>
      <c r="B18" s="98" t="s">
        <v>775</v>
      </c>
      <c r="C18" s="99" t="s">
        <v>758</v>
      </c>
      <c r="D18" s="100" t="s">
        <v>607</v>
      </c>
      <c r="E18" s="102"/>
    </row>
    <row r="19" spans="1:5" ht="29" customHeight="1" thickBot="1" x14ac:dyDescent="0.4">
      <c r="A19" s="97" t="s">
        <v>762</v>
      </c>
      <c r="B19" s="98" t="s">
        <v>684</v>
      </c>
      <c r="C19" s="101" t="s">
        <v>758</v>
      </c>
      <c r="D19" s="100" t="s">
        <v>607</v>
      </c>
      <c r="E19" s="102"/>
    </row>
    <row r="20" spans="1:5" ht="29" customHeight="1" thickBot="1" x14ac:dyDescent="0.4">
      <c r="A20" s="97" t="s">
        <v>756</v>
      </c>
      <c r="B20" s="98" t="s">
        <v>776</v>
      </c>
      <c r="C20" s="101" t="s">
        <v>758</v>
      </c>
      <c r="D20" s="100" t="s">
        <v>607</v>
      </c>
      <c r="E20" s="102"/>
    </row>
    <row r="21" spans="1:5" ht="29" customHeight="1" thickBot="1" x14ac:dyDescent="0.4">
      <c r="A21" s="97" t="s">
        <v>762</v>
      </c>
      <c r="B21" s="98" t="s">
        <v>777</v>
      </c>
      <c r="C21" s="101" t="s">
        <v>758</v>
      </c>
      <c r="D21" s="100" t="s">
        <v>607</v>
      </c>
      <c r="E21" s="102"/>
    </row>
    <row r="22" spans="1:5" ht="29" customHeight="1" thickBot="1" x14ac:dyDescent="0.4">
      <c r="A22" s="97" t="s">
        <v>756</v>
      </c>
      <c r="B22" s="98" t="s">
        <v>778</v>
      </c>
      <c r="C22" s="101" t="s">
        <v>758</v>
      </c>
      <c r="D22" s="100" t="s">
        <v>607</v>
      </c>
      <c r="E22" s="102"/>
    </row>
    <row r="23" spans="1:5" ht="29" customHeight="1" thickBot="1" x14ac:dyDescent="0.4">
      <c r="A23" s="97" t="s">
        <v>762</v>
      </c>
      <c r="B23" s="98" t="s">
        <v>779</v>
      </c>
      <c r="C23" s="99" t="s">
        <v>758</v>
      </c>
      <c r="D23" s="100" t="s">
        <v>607</v>
      </c>
      <c r="E23" s="102"/>
    </row>
    <row r="24" spans="1:5" ht="29" customHeight="1" thickBot="1" x14ac:dyDescent="0.4">
      <c r="A24" s="97" t="s">
        <v>762</v>
      </c>
      <c r="B24" s="98" t="s">
        <v>780</v>
      </c>
      <c r="C24" s="101" t="s">
        <v>758</v>
      </c>
      <c r="D24" s="100" t="s">
        <v>607</v>
      </c>
      <c r="E24" s="102"/>
    </row>
    <row r="25" spans="1:5" ht="29" customHeight="1" thickBot="1" x14ac:dyDescent="0.4">
      <c r="A25" s="97" t="s">
        <v>762</v>
      </c>
      <c r="B25" s="98" t="s">
        <v>781</v>
      </c>
      <c r="C25" s="101" t="s">
        <v>758</v>
      </c>
      <c r="D25" s="100" t="s">
        <v>607</v>
      </c>
      <c r="E25" s="102"/>
    </row>
    <row r="26" spans="1:5" ht="29" customHeight="1" thickBot="1" x14ac:dyDescent="0.4">
      <c r="A26" s="97" t="s">
        <v>756</v>
      </c>
      <c r="B26" s="98" t="s">
        <v>782</v>
      </c>
      <c r="C26" s="101" t="s">
        <v>758</v>
      </c>
      <c r="D26" s="100" t="s">
        <v>607</v>
      </c>
      <c r="E26" s="102"/>
    </row>
    <row r="27" spans="1:5" ht="29" customHeight="1" thickBot="1" x14ac:dyDescent="0.4">
      <c r="A27" s="97" t="s">
        <v>762</v>
      </c>
      <c r="B27" s="98" t="s">
        <v>608</v>
      </c>
      <c r="C27" s="101" t="s">
        <v>758</v>
      </c>
      <c r="D27" s="100" t="s">
        <v>607</v>
      </c>
      <c r="E27" s="102"/>
    </row>
    <row r="28" spans="1:5" ht="29" customHeight="1" thickBot="1" x14ac:dyDescent="0.4">
      <c r="A28" s="103" t="s">
        <v>762</v>
      </c>
      <c r="B28" s="104" t="s">
        <v>604</v>
      </c>
      <c r="C28" s="101" t="s">
        <v>758</v>
      </c>
      <c r="D28" s="105" t="s">
        <v>297</v>
      </c>
      <c r="E28" s="102"/>
    </row>
    <row r="29" spans="1:5" ht="29" customHeight="1" thickBot="1" x14ac:dyDescent="0.4">
      <c r="A29" s="103" t="s">
        <v>756</v>
      </c>
      <c r="B29" s="104" t="s">
        <v>596</v>
      </c>
      <c r="C29" s="101" t="s">
        <v>758</v>
      </c>
      <c r="D29" s="105" t="s">
        <v>297</v>
      </c>
      <c r="E29" s="102"/>
    </row>
    <row r="30" spans="1:5" ht="29" customHeight="1" thickBot="1" x14ac:dyDescent="0.4">
      <c r="A30" s="103" t="s">
        <v>756</v>
      </c>
      <c r="B30" s="104" t="s">
        <v>783</v>
      </c>
      <c r="C30" s="99" t="s">
        <v>758</v>
      </c>
      <c r="D30" s="105" t="s">
        <v>297</v>
      </c>
      <c r="E30" s="102"/>
    </row>
    <row r="31" spans="1:5" ht="29" customHeight="1" thickBot="1" x14ac:dyDescent="0.4">
      <c r="A31" s="103" t="s">
        <v>756</v>
      </c>
      <c r="B31" s="104" t="s">
        <v>312</v>
      </c>
      <c r="C31" s="101" t="s">
        <v>758</v>
      </c>
      <c r="D31" s="105" t="s">
        <v>297</v>
      </c>
      <c r="E31" s="127"/>
    </row>
    <row r="32" spans="1:5" ht="29" customHeight="1" thickBot="1" x14ac:dyDescent="0.4">
      <c r="A32" s="103" t="s">
        <v>756</v>
      </c>
      <c r="B32" s="104" t="s">
        <v>784</v>
      </c>
      <c r="C32" s="101" t="s">
        <v>758</v>
      </c>
      <c r="D32" s="105" t="s">
        <v>297</v>
      </c>
      <c r="E32" s="102"/>
    </row>
    <row r="33" spans="1:5" ht="29" customHeight="1" thickBot="1" x14ac:dyDescent="0.4">
      <c r="A33" s="103" t="s">
        <v>756</v>
      </c>
      <c r="B33" s="104" t="s">
        <v>785</v>
      </c>
      <c r="C33" s="101" t="s">
        <v>758</v>
      </c>
      <c r="D33" s="105" t="s">
        <v>297</v>
      </c>
      <c r="E33" s="102"/>
    </row>
    <row r="34" spans="1:5" ht="29" customHeight="1" thickBot="1" x14ac:dyDescent="0.4">
      <c r="A34" s="103" t="s">
        <v>762</v>
      </c>
      <c r="B34" s="104" t="s">
        <v>786</v>
      </c>
      <c r="C34" s="101" t="s">
        <v>758</v>
      </c>
      <c r="D34" s="105" t="s">
        <v>297</v>
      </c>
      <c r="E34" s="102"/>
    </row>
    <row r="35" spans="1:5" ht="29" customHeight="1" thickBot="1" x14ac:dyDescent="0.4">
      <c r="A35" s="103" t="s">
        <v>756</v>
      </c>
      <c r="B35" s="104" t="s">
        <v>787</v>
      </c>
      <c r="C35" s="101" t="s">
        <v>758</v>
      </c>
      <c r="D35" s="105" t="s">
        <v>297</v>
      </c>
      <c r="E35" s="102"/>
    </row>
    <row r="36" spans="1:5" ht="29" customHeight="1" thickBot="1" x14ac:dyDescent="0.4">
      <c r="A36" s="103" t="s">
        <v>762</v>
      </c>
      <c r="B36" s="104" t="s">
        <v>550</v>
      </c>
      <c r="C36" s="101" t="s">
        <v>758</v>
      </c>
      <c r="D36" s="105" t="s">
        <v>297</v>
      </c>
      <c r="E36" s="102"/>
    </row>
    <row r="37" spans="1:5" ht="29" customHeight="1" thickBot="1" x14ac:dyDescent="0.4">
      <c r="A37" s="103" t="s">
        <v>756</v>
      </c>
      <c r="B37" s="104" t="s">
        <v>788</v>
      </c>
      <c r="C37" s="101" t="s">
        <v>758</v>
      </c>
      <c r="D37" s="105" t="s">
        <v>297</v>
      </c>
      <c r="E37" s="102"/>
    </row>
    <row r="38" spans="1:5" ht="29" customHeight="1" thickBot="1" x14ac:dyDescent="0.4">
      <c r="A38" s="103" t="s">
        <v>762</v>
      </c>
      <c r="B38" s="104" t="s">
        <v>535</v>
      </c>
      <c r="C38" s="101" t="s">
        <v>758</v>
      </c>
      <c r="D38" s="105" t="s">
        <v>297</v>
      </c>
      <c r="E38" s="102"/>
    </row>
    <row r="39" spans="1:5" ht="29" customHeight="1" thickBot="1" x14ac:dyDescent="0.4">
      <c r="A39" s="103" t="s">
        <v>762</v>
      </c>
      <c r="B39" s="104" t="s">
        <v>789</v>
      </c>
      <c r="C39" s="101" t="s">
        <v>758</v>
      </c>
      <c r="D39" s="105" t="s">
        <v>297</v>
      </c>
      <c r="E39" s="102"/>
    </row>
    <row r="40" spans="1:5" ht="29" customHeight="1" thickBot="1" x14ac:dyDescent="0.4">
      <c r="A40" s="103" t="s">
        <v>762</v>
      </c>
      <c r="B40" s="104" t="s">
        <v>790</v>
      </c>
      <c r="C40" s="101" t="s">
        <v>758</v>
      </c>
      <c r="D40" s="105" t="s">
        <v>297</v>
      </c>
      <c r="E40" s="102"/>
    </row>
    <row r="41" spans="1:5" ht="29" customHeight="1" thickBot="1" x14ac:dyDescent="0.4">
      <c r="A41" s="103" t="s">
        <v>762</v>
      </c>
      <c r="B41" s="104" t="s">
        <v>791</v>
      </c>
      <c r="C41" s="101" t="s">
        <v>758</v>
      </c>
      <c r="D41" s="105" t="s">
        <v>297</v>
      </c>
      <c r="E41" s="102"/>
    </row>
    <row r="42" spans="1:5" ht="29" customHeight="1" thickBot="1" x14ac:dyDescent="0.4">
      <c r="A42" s="103" t="s">
        <v>762</v>
      </c>
      <c r="B42" s="104" t="s">
        <v>792</v>
      </c>
      <c r="C42" s="101" t="s">
        <v>758</v>
      </c>
      <c r="D42" s="105" t="s">
        <v>297</v>
      </c>
      <c r="E42" s="102"/>
    </row>
    <row r="43" spans="1:5" ht="29" customHeight="1" thickBot="1" x14ac:dyDescent="0.4">
      <c r="A43" s="103" t="s">
        <v>762</v>
      </c>
      <c r="B43" s="104" t="s">
        <v>793</v>
      </c>
      <c r="C43" s="101" t="s">
        <v>758</v>
      </c>
      <c r="D43" s="105" t="s">
        <v>297</v>
      </c>
      <c r="E43" s="102"/>
    </row>
    <row r="44" spans="1:5" ht="29" customHeight="1" thickBot="1" x14ac:dyDescent="0.4">
      <c r="A44" s="103" t="s">
        <v>756</v>
      </c>
      <c r="B44" s="104" t="s">
        <v>794</v>
      </c>
      <c r="C44" s="101" t="s">
        <v>758</v>
      </c>
      <c r="D44" s="105" t="s">
        <v>297</v>
      </c>
      <c r="E44" s="102"/>
    </row>
    <row r="45" spans="1:5" ht="29" customHeight="1" thickBot="1" x14ac:dyDescent="0.4">
      <c r="A45" s="103" t="s">
        <v>762</v>
      </c>
      <c r="B45" s="104" t="s">
        <v>795</v>
      </c>
      <c r="C45" s="101" t="s">
        <v>758</v>
      </c>
      <c r="D45" s="105" t="s">
        <v>297</v>
      </c>
      <c r="E45" s="102"/>
    </row>
    <row r="46" spans="1:5" ht="29" customHeight="1" thickBot="1" x14ac:dyDescent="0.4">
      <c r="A46" s="103" t="s">
        <v>762</v>
      </c>
      <c r="B46" s="104" t="s">
        <v>796</v>
      </c>
      <c r="C46" s="101" t="s">
        <v>758</v>
      </c>
      <c r="D46" s="105" t="s">
        <v>297</v>
      </c>
      <c r="E46" s="102"/>
    </row>
    <row r="47" spans="1:5" ht="29" customHeight="1" thickBot="1" x14ac:dyDescent="0.4">
      <c r="A47" s="103" t="s">
        <v>756</v>
      </c>
      <c r="B47" s="104" t="s">
        <v>797</v>
      </c>
      <c r="C47" s="101" t="s">
        <v>758</v>
      </c>
      <c r="D47" s="105" t="s">
        <v>297</v>
      </c>
      <c r="E47" s="102"/>
    </row>
    <row r="48" spans="1:5" ht="29" customHeight="1" thickBot="1" x14ac:dyDescent="0.4">
      <c r="A48" s="103" t="s">
        <v>756</v>
      </c>
      <c r="B48" s="104" t="s">
        <v>798</v>
      </c>
      <c r="C48" s="101" t="s">
        <v>758</v>
      </c>
      <c r="D48" s="105" t="s">
        <v>297</v>
      </c>
      <c r="E48" s="102"/>
    </row>
    <row r="49" spans="1:5" ht="29" customHeight="1" thickBot="1" x14ac:dyDescent="0.4">
      <c r="A49" s="103" t="s">
        <v>762</v>
      </c>
      <c r="B49" s="104" t="s">
        <v>799</v>
      </c>
      <c r="C49" s="101" t="s">
        <v>758</v>
      </c>
      <c r="D49" s="105" t="s">
        <v>297</v>
      </c>
      <c r="E49" s="102"/>
    </row>
    <row r="50" spans="1:5" ht="29" customHeight="1" thickBot="1" x14ac:dyDescent="0.4">
      <c r="A50" s="103" t="s">
        <v>762</v>
      </c>
      <c r="B50" s="104" t="s">
        <v>800</v>
      </c>
      <c r="C50" s="101" t="s">
        <v>758</v>
      </c>
      <c r="D50" s="105" t="s">
        <v>297</v>
      </c>
      <c r="E50" s="102"/>
    </row>
    <row r="51" spans="1:5" ht="29" customHeight="1" thickBot="1" x14ac:dyDescent="0.4">
      <c r="A51" s="103" t="s">
        <v>762</v>
      </c>
      <c r="B51" s="104" t="s">
        <v>801</v>
      </c>
      <c r="C51" s="101" t="s">
        <v>758</v>
      </c>
      <c r="D51" s="105" t="s">
        <v>297</v>
      </c>
      <c r="E51" s="102"/>
    </row>
    <row r="52" spans="1:5" ht="29" customHeight="1" thickBot="1" x14ac:dyDescent="0.4">
      <c r="A52" s="103" t="s">
        <v>802</v>
      </c>
      <c r="B52" s="104" t="s">
        <v>693</v>
      </c>
      <c r="C52" s="101" t="s">
        <v>758</v>
      </c>
      <c r="D52" s="105" t="s">
        <v>297</v>
      </c>
      <c r="E52" s="102"/>
    </row>
    <row r="53" spans="1:5" ht="29" customHeight="1" thickBot="1" x14ac:dyDescent="0.4">
      <c r="A53" s="103" t="s">
        <v>762</v>
      </c>
      <c r="B53" s="104" t="s">
        <v>803</v>
      </c>
      <c r="C53" s="101" t="s">
        <v>758</v>
      </c>
      <c r="D53" s="105" t="s">
        <v>297</v>
      </c>
      <c r="E53" s="102"/>
    </row>
    <row r="54" spans="1:5" ht="29" customHeight="1" thickBot="1" x14ac:dyDescent="0.4">
      <c r="A54" s="103" t="s">
        <v>756</v>
      </c>
      <c r="B54" s="104" t="s">
        <v>804</v>
      </c>
      <c r="C54" s="99" t="s">
        <v>758</v>
      </c>
      <c r="D54" s="105" t="s">
        <v>297</v>
      </c>
      <c r="E54" s="102"/>
    </row>
    <row r="55" spans="1:5" ht="29" customHeight="1" thickBot="1" x14ac:dyDescent="0.4">
      <c r="A55" s="103" t="s">
        <v>756</v>
      </c>
      <c r="B55" s="104" t="s">
        <v>805</v>
      </c>
      <c r="C55" s="99" t="s">
        <v>758</v>
      </c>
      <c r="D55" s="105" t="s">
        <v>297</v>
      </c>
      <c r="E55" s="102"/>
    </row>
    <row r="56" spans="1:5" ht="29" customHeight="1" thickBot="1" x14ac:dyDescent="0.4">
      <c r="A56" s="103" t="s">
        <v>756</v>
      </c>
      <c r="B56" s="104" t="s">
        <v>806</v>
      </c>
      <c r="C56" s="101" t="s">
        <v>758</v>
      </c>
      <c r="D56" s="105" t="s">
        <v>297</v>
      </c>
      <c r="E56" s="102"/>
    </row>
    <row r="57" spans="1:5" ht="29" customHeight="1" thickBot="1" x14ac:dyDescent="0.4">
      <c r="A57" s="103" t="s">
        <v>762</v>
      </c>
      <c r="B57" s="104" t="s">
        <v>807</v>
      </c>
      <c r="C57" s="101" t="s">
        <v>758</v>
      </c>
      <c r="D57" s="105" t="s">
        <v>297</v>
      </c>
      <c r="E57" s="102"/>
    </row>
    <row r="58" spans="1:5" ht="29" customHeight="1" thickBot="1" x14ac:dyDescent="0.4">
      <c r="A58" s="103" t="s">
        <v>762</v>
      </c>
      <c r="B58" s="104" t="s">
        <v>808</v>
      </c>
      <c r="C58" s="101" t="s">
        <v>758</v>
      </c>
      <c r="D58" s="105" t="s">
        <v>297</v>
      </c>
      <c r="E58" s="102"/>
    </row>
    <row r="59" spans="1:5" ht="29" customHeight="1" thickBot="1" x14ac:dyDescent="0.4">
      <c r="A59" s="103" t="s">
        <v>756</v>
      </c>
      <c r="B59" s="104" t="s">
        <v>809</v>
      </c>
      <c r="C59" s="99" t="s">
        <v>758</v>
      </c>
      <c r="D59" s="105" t="s">
        <v>297</v>
      </c>
      <c r="E59" s="102"/>
    </row>
    <row r="60" spans="1:5" ht="29" customHeight="1" thickBot="1" x14ac:dyDescent="0.4">
      <c r="A60" s="103" t="s">
        <v>762</v>
      </c>
      <c r="B60" s="104" t="s">
        <v>438</v>
      </c>
      <c r="C60" s="101" t="s">
        <v>758</v>
      </c>
      <c r="D60" s="105" t="s">
        <v>297</v>
      </c>
      <c r="E60" s="102"/>
    </row>
    <row r="61" spans="1:5" ht="29" customHeight="1" thickBot="1" x14ac:dyDescent="0.4">
      <c r="A61" s="103" t="s">
        <v>756</v>
      </c>
      <c r="B61" s="104" t="s">
        <v>689</v>
      </c>
      <c r="C61" s="99" t="s">
        <v>758</v>
      </c>
      <c r="D61" s="105" t="s">
        <v>297</v>
      </c>
      <c r="E61" s="102"/>
    </row>
    <row r="62" spans="1:5" ht="29" customHeight="1" thickBot="1" x14ac:dyDescent="0.4">
      <c r="A62" s="103" t="s">
        <v>756</v>
      </c>
      <c r="B62" s="104" t="s">
        <v>810</v>
      </c>
      <c r="C62" s="101" t="s">
        <v>758</v>
      </c>
      <c r="D62" s="105" t="s">
        <v>297</v>
      </c>
      <c r="E62" s="102"/>
    </row>
    <row r="63" spans="1:5" ht="29" customHeight="1" thickBot="1" x14ac:dyDescent="0.4">
      <c r="A63" s="103" t="s">
        <v>756</v>
      </c>
      <c r="B63" s="104" t="s">
        <v>811</v>
      </c>
      <c r="C63" s="99" t="s">
        <v>758</v>
      </c>
      <c r="D63" s="105" t="s">
        <v>297</v>
      </c>
      <c r="E63" s="102"/>
    </row>
    <row r="64" spans="1:5" ht="29" customHeight="1" thickBot="1" x14ac:dyDescent="0.4">
      <c r="A64" s="103" t="s">
        <v>756</v>
      </c>
      <c r="B64" s="104" t="s">
        <v>812</v>
      </c>
      <c r="C64" s="101" t="s">
        <v>758</v>
      </c>
      <c r="D64" s="105" t="s">
        <v>297</v>
      </c>
      <c r="E64" s="102"/>
    </row>
    <row r="65" spans="1:5" ht="29" customHeight="1" thickBot="1" x14ac:dyDescent="0.4">
      <c r="A65" s="103" t="s">
        <v>756</v>
      </c>
      <c r="B65" s="104" t="s">
        <v>420</v>
      </c>
      <c r="C65" s="101" t="s">
        <v>758</v>
      </c>
      <c r="D65" s="105" t="s">
        <v>297</v>
      </c>
      <c r="E65" s="102"/>
    </row>
    <row r="66" spans="1:5" ht="29" customHeight="1" thickBot="1" x14ac:dyDescent="0.4">
      <c r="A66" s="103" t="s">
        <v>762</v>
      </c>
      <c r="B66" s="104" t="s">
        <v>415</v>
      </c>
      <c r="C66" s="101" t="s">
        <v>758</v>
      </c>
      <c r="D66" s="105" t="s">
        <v>297</v>
      </c>
      <c r="E66" s="102"/>
    </row>
    <row r="67" spans="1:5" ht="29" customHeight="1" thickBot="1" x14ac:dyDescent="0.4">
      <c r="A67" s="103" t="s">
        <v>756</v>
      </c>
      <c r="B67" s="104" t="s">
        <v>840</v>
      </c>
      <c r="C67" s="99" t="s">
        <v>758</v>
      </c>
      <c r="D67" s="105" t="s">
        <v>297</v>
      </c>
      <c r="E67" s="102"/>
    </row>
    <row r="68" spans="1:5" ht="29" customHeight="1" thickBot="1" x14ac:dyDescent="0.4">
      <c r="A68" s="103" t="s">
        <v>762</v>
      </c>
      <c r="B68" s="104" t="s">
        <v>813</v>
      </c>
      <c r="C68" s="99" t="s">
        <v>758</v>
      </c>
      <c r="D68" s="105" t="s">
        <v>297</v>
      </c>
      <c r="E68" s="102"/>
    </row>
    <row r="69" spans="1:5" ht="29" customHeight="1" thickBot="1" x14ac:dyDescent="0.4">
      <c r="A69" s="103" t="s">
        <v>762</v>
      </c>
      <c r="B69" s="104" t="s">
        <v>814</v>
      </c>
      <c r="C69" s="99" t="s">
        <v>758</v>
      </c>
      <c r="D69" s="105" t="s">
        <v>297</v>
      </c>
      <c r="E69" s="102"/>
    </row>
    <row r="70" spans="1:5" ht="29" customHeight="1" thickBot="1" x14ac:dyDescent="0.4">
      <c r="A70" s="103" t="s">
        <v>756</v>
      </c>
      <c r="B70" s="104" t="s">
        <v>815</v>
      </c>
      <c r="C70" s="99" t="s">
        <v>758</v>
      </c>
      <c r="D70" s="105" t="s">
        <v>297</v>
      </c>
      <c r="E70" s="102"/>
    </row>
    <row r="71" spans="1:5" ht="29" customHeight="1" thickBot="1" x14ac:dyDescent="0.4">
      <c r="A71" s="103" t="s">
        <v>756</v>
      </c>
      <c r="B71" s="104" t="s">
        <v>816</v>
      </c>
      <c r="C71" s="99" t="s">
        <v>758</v>
      </c>
      <c r="D71" s="105" t="s">
        <v>297</v>
      </c>
      <c r="E71" s="102"/>
    </row>
    <row r="72" spans="1:5" ht="29" customHeight="1" thickBot="1" x14ac:dyDescent="0.4">
      <c r="A72" s="103" t="s">
        <v>756</v>
      </c>
      <c r="B72" s="104" t="s">
        <v>817</v>
      </c>
      <c r="C72" s="99" t="s">
        <v>758</v>
      </c>
      <c r="D72" s="105" t="s">
        <v>297</v>
      </c>
      <c r="E72" s="102"/>
    </row>
    <row r="73" spans="1:5" ht="29" customHeight="1" thickBot="1" x14ac:dyDescent="0.4">
      <c r="A73" s="103" t="s">
        <v>756</v>
      </c>
      <c r="B73" s="104" t="s">
        <v>832</v>
      </c>
      <c r="C73" s="101" t="s">
        <v>758</v>
      </c>
      <c r="D73" s="105" t="s">
        <v>297</v>
      </c>
      <c r="E73" s="102"/>
    </row>
    <row r="74" spans="1:5" ht="29" customHeight="1" thickBot="1" x14ac:dyDescent="0.4">
      <c r="A74" s="103" t="s">
        <v>756</v>
      </c>
      <c r="B74" s="104" t="s">
        <v>818</v>
      </c>
      <c r="C74" s="99" t="s">
        <v>758</v>
      </c>
      <c r="D74" s="105" t="s">
        <v>297</v>
      </c>
      <c r="E74" s="102"/>
    </row>
    <row r="75" spans="1:5" ht="29" customHeight="1" thickBot="1" x14ac:dyDescent="0.4">
      <c r="A75" s="103" t="s">
        <v>762</v>
      </c>
      <c r="B75" s="104" t="s">
        <v>819</v>
      </c>
      <c r="C75" s="99" t="s">
        <v>758</v>
      </c>
      <c r="D75" s="105" t="s">
        <v>297</v>
      </c>
      <c r="E75" s="102"/>
    </row>
    <row r="76" spans="1:5" ht="29" customHeight="1" thickBot="1" x14ac:dyDescent="0.4">
      <c r="A76" s="103" t="s">
        <v>756</v>
      </c>
      <c r="B76" s="104" t="s">
        <v>820</v>
      </c>
      <c r="C76" s="99" t="s">
        <v>758</v>
      </c>
      <c r="D76" s="105" t="s">
        <v>297</v>
      </c>
      <c r="E76" s="102"/>
    </row>
    <row r="77" spans="1:5" ht="29" customHeight="1" thickBot="1" x14ac:dyDescent="0.4">
      <c r="A77" s="103" t="s">
        <v>762</v>
      </c>
      <c r="B77" s="104" t="s">
        <v>821</v>
      </c>
      <c r="C77" s="99" t="s">
        <v>758</v>
      </c>
      <c r="D77" s="105" t="s">
        <v>297</v>
      </c>
      <c r="E77" s="102"/>
    </row>
    <row r="78" spans="1:5" ht="29" customHeight="1" thickBot="1" x14ac:dyDescent="0.4">
      <c r="A78" s="103" t="s">
        <v>762</v>
      </c>
      <c r="B78" s="104" t="s">
        <v>822</v>
      </c>
      <c r="C78" s="99" t="s">
        <v>758</v>
      </c>
      <c r="D78" s="105" t="s">
        <v>297</v>
      </c>
      <c r="E78" s="102"/>
    </row>
    <row r="79" spans="1:5" ht="29" customHeight="1" thickBot="1" x14ac:dyDescent="0.4">
      <c r="A79" s="103" t="s">
        <v>756</v>
      </c>
      <c r="B79" s="104" t="s">
        <v>823</v>
      </c>
      <c r="C79" s="99" t="s">
        <v>758</v>
      </c>
      <c r="D79" s="105" t="s">
        <v>297</v>
      </c>
      <c r="E79" s="102"/>
    </row>
    <row r="80" spans="1:5" ht="29" customHeight="1" thickBot="1" x14ac:dyDescent="0.4">
      <c r="A80" s="103" t="s">
        <v>756</v>
      </c>
      <c r="B80" s="104" t="s">
        <v>824</v>
      </c>
      <c r="C80" s="99" t="s">
        <v>758</v>
      </c>
      <c r="D80" s="105" t="s">
        <v>297</v>
      </c>
      <c r="E80" s="102"/>
    </row>
    <row r="81" spans="1:5" ht="29" customHeight="1" thickBot="1" x14ac:dyDescent="0.4">
      <c r="A81" s="103" t="s">
        <v>756</v>
      </c>
      <c r="B81" s="104" t="s">
        <v>825</v>
      </c>
      <c r="C81" s="101" t="s">
        <v>758</v>
      </c>
      <c r="D81" s="105" t="s">
        <v>297</v>
      </c>
      <c r="E81" s="102"/>
    </row>
    <row r="82" spans="1:5" ht="29" customHeight="1" thickBot="1" x14ac:dyDescent="0.4">
      <c r="A82" s="103" t="s">
        <v>762</v>
      </c>
      <c r="B82" s="104" t="s">
        <v>369</v>
      </c>
      <c r="C82" s="99" t="s">
        <v>758</v>
      </c>
      <c r="D82" s="105" t="s">
        <v>297</v>
      </c>
      <c r="E82" s="102"/>
    </row>
    <row r="83" spans="1:5" ht="29" customHeight="1" thickBot="1" x14ac:dyDescent="0.4">
      <c r="A83" s="103" t="s">
        <v>762</v>
      </c>
      <c r="B83" s="104" t="s">
        <v>826</v>
      </c>
      <c r="C83" s="99" t="s">
        <v>758</v>
      </c>
      <c r="D83" s="105" t="s">
        <v>297</v>
      </c>
      <c r="E83" s="102"/>
    </row>
    <row r="84" spans="1:5" ht="29" customHeight="1" thickBot="1" x14ac:dyDescent="0.4">
      <c r="A84" s="103" t="s">
        <v>756</v>
      </c>
      <c r="B84" s="104" t="s">
        <v>827</v>
      </c>
      <c r="C84" s="101" t="s">
        <v>758</v>
      </c>
      <c r="D84" s="105" t="s">
        <v>297</v>
      </c>
      <c r="E84" s="102"/>
    </row>
    <row r="85" spans="1:5" ht="29" customHeight="1" thickBot="1" x14ac:dyDescent="0.4">
      <c r="A85" s="106" t="s">
        <v>762</v>
      </c>
      <c r="B85" s="107" t="s">
        <v>828</v>
      </c>
      <c r="C85" s="99" t="s">
        <v>758</v>
      </c>
      <c r="D85" s="108" t="s">
        <v>318</v>
      </c>
      <c r="E85" s="102"/>
    </row>
    <row r="86" spans="1:5" ht="29" customHeight="1" thickBot="1" x14ac:dyDescent="0.4">
      <c r="A86" s="106" t="s">
        <v>756</v>
      </c>
      <c r="B86" s="107" t="s">
        <v>829</v>
      </c>
      <c r="C86" s="101" t="s">
        <v>758</v>
      </c>
      <c r="D86" s="108" t="s">
        <v>319</v>
      </c>
      <c r="E86" s="102"/>
    </row>
    <row r="87" spans="1:5" ht="29" customHeight="1" thickBot="1" x14ac:dyDescent="0.4">
      <c r="A87" s="106" t="s">
        <v>756</v>
      </c>
      <c r="B87" s="107" t="s">
        <v>350</v>
      </c>
      <c r="C87" s="99" t="s">
        <v>758</v>
      </c>
      <c r="D87" s="108" t="s">
        <v>830</v>
      </c>
      <c r="E87" s="102"/>
    </row>
    <row r="88" spans="1:5" ht="29" customHeight="1" thickBot="1" x14ac:dyDescent="0.4">
      <c r="A88" s="106" t="s">
        <v>756</v>
      </c>
      <c r="B88" s="107" t="s">
        <v>349</v>
      </c>
      <c r="C88" s="101" t="s">
        <v>758</v>
      </c>
      <c r="D88" s="108" t="s">
        <v>318</v>
      </c>
      <c r="E88" s="102"/>
    </row>
    <row r="89" spans="1:5" ht="29" customHeight="1" thickBot="1" x14ac:dyDescent="0.4">
      <c r="A89" s="106" t="s">
        <v>756</v>
      </c>
      <c r="B89" s="107" t="s">
        <v>831</v>
      </c>
      <c r="C89" s="99" t="s">
        <v>758</v>
      </c>
      <c r="D89" s="108" t="s">
        <v>318</v>
      </c>
      <c r="E89" s="102"/>
    </row>
    <row r="90" spans="1:5" ht="29" customHeight="1" thickBot="1" x14ac:dyDescent="0.4">
      <c r="A90" s="106" t="s">
        <v>756</v>
      </c>
      <c r="B90" s="109" t="s">
        <v>833</v>
      </c>
      <c r="C90" s="99" t="s">
        <v>758</v>
      </c>
      <c r="D90" s="108" t="s">
        <v>318</v>
      </c>
      <c r="E90" s="102"/>
    </row>
    <row r="91" spans="1:5" ht="29" customHeight="1" thickBot="1" x14ac:dyDescent="0.4">
      <c r="A91" s="106" t="s">
        <v>756</v>
      </c>
      <c r="B91" s="109" t="s">
        <v>834</v>
      </c>
      <c r="C91" s="99" t="s">
        <v>758</v>
      </c>
      <c r="D91" s="108" t="s">
        <v>318</v>
      </c>
      <c r="E91" s="102"/>
    </row>
    <row r="92" spans="1:5" ht="29" customHeight="1" thickBot="1" x14ac:dyDescent="0.4">
      <c r="A92" s="106" t="s">
        <v>756</v>
      </c>
      <c r="B92" s="107" t="s">
        <v>835</v>
      </c>
      <c r="C92" s="99" t="s">
        <v>758</v>
      </c>
      <c r="D92" s="108" t="s">
        <v>318</v>
      </c>
      <c r="E92" s="102"/>
    </row>
    <row r="93" spans="1:5" ht="29" customHeight="1" thickBot="1" x14ac:dyDescent="0.4">
      <c r="A93" s="106" t="s">
        <v>756</v>
      </c>
      <c r="B93" s="107" t="s">
        <v>325</v>
      </c>
      <c r="C93" s="99" t="s">
        <v>758</v>
      </c>
      <c r="D93" s="108" t="s">
        <v>318</v>
      </c>
      <c r="E93" s="102"/>
    </row>
    <row r="94" spans="1:5" ht="29" customHeight="1" thickBot="1" x14ac:dyDescent="0.4">
      <c r="A94" s="106" t="s">
        <v>836</v>
      </c>
      <c r="B94" s="107" t="s">
        <v>322</v>
      </c>
      <c r="C94" s="99" t="s">
        <v>758</v>
      </c>
      <c r="D94" s="108" t="s">
        <v>318</v>
      </c>
      <c r="E94" s="102"/>
    </row>
    <row r="95" spans="1:5" ht="29" customHeight="1" thickBot="1" x14ac:dyDescent="0.4">
      <c r="A95" s="106" t="s">
        <v>762</v>
      </c>
      <c r="B95" s="107" t="s">
        <v>837</v>
      </c>
      <c r="C95" s="99" t="s">
        <v>758</v>
      </c>
      <c r="D95" s="108" t="s">
        <v>318</v>
      </c>
      <c r="E95" s="102"/>
    </row>
    <row r="96" spans="1:5" ht="29" customHeight="1" thickBot="1" x14ac:dyDescent="0.4">
      <c r="A96" s="113" t="s">
        <v>756</v>
      </c>
      <c r="B96" s="114" t="s">
        <v>890</v>
      </c>
      <c r="C96" s="99" t="s">
        <v>758</v>
      </c>
      <c r="D96" s="115" t="s">
        <v>111</v>
      </c>
      <c r="E96" s="102"/>
    </row>
    <row r="97" spans="1:5" ht="29" customHeight="1" thickBot="1" x14ac:dyDescent="0.4">
      <c r="A97" s="117" t="s">
        <v>762</v>
      </c>
      <c r="B97" s="118" t="s">
        <v>56</v>
      </c>
      <c r="C97" s="99" t="s">
        <v>758</v>
      </c>
      <c r="D97" s="115" t="s">
        <v>111</v>
      </c>
      <c r="E97" s="102"/>
    </row>
    <row r="98" spans="1:5" ht="29" customHeight="1" thickBot="1" x14ac:dyDescent="0.4">
      <c r="A98" s="117" t="s">
        <v>756</v>
      </c>
      <c r="B98" s="118" t="s">
        <v>53</v>
      </c>
      <c r="C98" s="99" t="s">
        <v>758</v>
      </c>
      <c r="D98" s="115" t="s">
        <v>111</v>
      </c>
      <c r="E98" s="102"/>
    </row>
    <row r="99" spans="1:5" ht="29" customHeight="1" thickBot="1" x14ac:dyDescent="0.4">
      <c r="A99" s="117" t="s">
        <v>762</v>
      </c>
      <c r="B99" s="118" t="s">
        <v>893</v>
      </c>
      <c r="C99" s="99" t="s">
        <v>758</v>
      </c>
      <c r="D99" s="115" t="s">
        <v>111</v>
      </c>
      <c r="E99" s="102"/>
    </row>
    <row r="100" spans="1:5" ht="29" customHeight="1" thickBot="1" x14ac:dyDescent="0.4">
      <c r="A100" s="117" t="s">
        <v>762</v>
      </c>
      <c r="B100" s="118" t="s">
        <v>894</v>
      </c>
      <c r="C100" s="99" t="s">
        <v>758</v>
      </c>
      <c r="D100" s="115" t="s">
        <v>111</v>
      </c>
      <c r="E100" s="102"/>
    </row>
    <row r="101" spans="1:5" ht="29" customHeight="1" thickBot="1" x14ac:dyDescent="0.4">
      <c r="A101" s="117" t="s">
        <v>762</v>
      </c>
      <c r="B101" s="118" t="s">
        <v>44</v>
      </c>
      <c r="C101" s="99" t="s">
        <v>758</v>
      </c>
      <c r="D101" s="115" t="s">
        <v>111</v>
      </c>
      <c r="E101" s="102"/>
    </row>
    <row r="102" spans="1:5" ht="29" customHeight="1" thickBot="1" x14ac:dyDescent="0.4">
      <c r="A102" s="117" t="s">
        <v>762</v>
      </c>
      <c r="B102" s="118" t="s">
        <v>895</v>
      </c>
      <c r="C102" s="99" t="s">
        <v>758</v>
      </c>
      <c r="D102" s="115" t="s">
        <v>111</v>
      </c>
      <c r="E102" s="102"/>
    </row>
    <row r="103" spans="1:5" ht="29" customHeight="1" thickBot="1" x14ac:dyDescent="0.4">
      <c r="A103" s="117" t="s">
        <v>762</v>
      </c>
      <c r="B103" s="118" t="s">
        <v>40</v>
      </c>
      <c r="C103" s="99" t="s">
        <v>758</v>
      </c>
      <c r="D103" s="115" t="s">
        <v>111</v>
      </c>
      <c r="E103" s="102"/>
    </row>
    <row r="104" spans="1:5" ht="29" customHeight="1" thickBot="1" x14ac:dyDescent="0.4">
      <c r="A104" s="113" t="s">
        <v>756</v>
      </c>
      <c r="B104" s="114" t="s">
        <v>896</v>
      </c>
      <c r="C104" s="101" t="s">
        <v>758</v>
      </c>
      <c r="D104" s="115" t="s">
        <v>111</v>
      </c>
      <c r="E104" s="102"/>
    </row>
    <row r="105" spans="1:5" ht="29" customHeight="1" thickBot="1" x14ac:dyDescent="0.4">
      <c r="A105" s="117" t="s">
        <v>756</v>
      </c>
      <c r="B105" s="118" t="s">
        <v>897</v>
      </c>
      <c r="C105" s="99" t="s">
        <v>758</v>
      </c>
      <c r="D105" s="115" t="s">
        <v>111</v>
      </c>
      <c r="E105" s="102"/>
    </row>
    <row r="106" spans="1:5" ht="29" customHeight="1" thickBot="1" x14ac:dyDescent="0.4">
      <c r="A106" s="113" t="s">
        <v>756</v>
      </c>
      <c r="B106" s="114" t="s">
        <v>863</v>
      </c>
      <c r="C106" s="99" t="s">
        <v>758</v>
      </c>
      <c r="D106" s="115" t="s">
        <v>111</v>
      </c>
      <c r="E106" s="102"/>
    </row>
    <row r="107" spans="1:5" ht="29" customHeight="1" thickBot="1" x14ac:dyDescent="0.4">
      <c r="A107" s="117" t="s">
        <v>762</v>
      </c>
      <c r="B107" s="118" t="s">
        <v>34</v>
      </c>
      <c r="C107" s="99" t="s">
        <v>758</v>
      </c>
      <c r="D107" s="115" t="s">
        <v>111</v>
      </c>
      <c r="E107" s="102"/>
    </row>
    <row r="108" spans="1:5" ht="29" customHeight="1" thickBot="1" x14ac:dyDescent="0.4">
      <c r="A108" s="117" t="s">
        <v>762</v>
      </c>
      <c r="B108" s="118" t="s">
        <v>33</v>
      </c>
      <c r="C108" s="99" t="s">
        <v>758</v>
      </c>
      <c r="D108" s="115" t="s">
        <v>111</v>
      </c>
      <c r="E108" s="102"/>
    </row>
    <row r="109" spans="1:5" ht="29" customHeight="1" thickBot="1" x14ac:dyDescent="0.4">
      <c r="A109" s="117" t="s">
        <v>762</v>
      </c>
      <c r="B109" s="118" t="s">
        <v>32</v>
      </c>
      <c r="C109" s="99" t="s">
        <v>758</v>
      </c>
      <c r="D109" s="115" t="s">
        <v>111</v>
      </c>
      <c r="E109" s="102"/>
    </row>
    <row r="110" spans="1:5" ht="29" customHeight="1" thickBot="1" x14ac:dyDescent="0.4">
      <c r="A110" s="117" t="s">
        <v>762</v>
      </c>
      <c r="B110" s="118" t="s">
        <v>31</v>
      </c>
      <c r="C110" s="99" t="s">
        <v>758</v>
      </c>
      <c r="D110" s="115" t="s">
        <v>111</v>
      </c>
      <c r="E110" s="102"/>
    </row>
    <row r="111" spans="1:5" ht="29" customHeight="1" thickBot="1" x14ac:dyDescent="0.4">
      <c r="A111" s="117" t="s">
        <v>762</v>
      </c>
      <c r="B111" s="118" t="s">
        <v>898</v>
      </c>
      <c r="C111" s="99" t="s">
        <v>758</v>
      </c>
      <c r="D111" s="115" t="s">
        <v>111</v>
      </c>
      <c r="E111" s="102"/>
    </row>
    <row r="112" spans="1:5" ht="29" customHeight="1" thickBot="1" x14ac:dyDescent="0.4">
      <c r="A112" s="113" t="s">
        <v>756</v>
      </c>
      <c r="B112" s="114" t="s">
        <v>899</v>
      </c>
      <c r="C112" s="99" t="s">
        <v>758</v>
      </c>
      <c r="D112" s="115" t="s">
        <v>111</v>
      </c>
      <c r="E112" s="102"/>
    </row>
    <row r="113" spans="1:5" ht="29" customHeight="1" thickBot="1" x14ac:dyDescent="0.4">
      <c r="A113" s="113" t="s">
        <v>756</v>
      </c>
      <c r="B113" s="114" t="s">
        <v>18</v>
      </c>
      <c r="C113" s="101" t="s">
        <v>758</v>
      </c>
      <c r="D113" s="115" t="s">
        <v>111</v>
      </c>
      <c r="E113" s="102"/>
    </row>
    <row r="114" spans="1:5" ht="29" customHeight="1" thickBot="1" x14ac:dyDescent="0.4">
      <c r="A114" s="113" t="s">
        <v>756</v>
      </c>
      <c r="B114" s="114" t="s">
        <v>900</v>
      </c>
      <c r="C114" s="99" t="s">
        <v>758</v>
      </c>
      <c r="D114" s="115" t="s">
        <v>111</v>
      </c>
      <c r="E114" s="102"/>
    </row>
    <row r="115" spans="1:5" ht="29" customHeight="1" thickBot="1" x14ac:dyDescent="0.4">
      <c r="A115" s="117" t="s">
        <v>762</v>
      </c>
      <c r="B115" s="118" t="s">
        <v>14</v>
      </c>
      <c r="C115" s="99" t="s">
        <v>758</v>
      </c>
      <c r="D115" s="115" t="s">
        <v>111</v>
      </c>
      <c r="E115" s="102"/>
    </row>
    <row r="116" spans="1:5" ht="29" customHeight="1" thickBot="1" x14ac:dyDescent="0.4">
      <c r="A116" s="117" t="s">
        <v>762</v>
      </c>
      <c r="B116" s="118" t="s">
        <v>13</v>
      </c>
      <c r="C116" s="99" t="s">
        <v>758</v>
      </c>
      <c r="D116" s="115" t="s">
        <v>111</v>
      </c>
      <c r="E116" s="102"/>
    </row>
    <row r="117" spans="1:5" ht="29" customHeight="1" thickBot="1" x14ac:dyDescent="0.4">
      <c r="A117" s="117" t="s">
        <v>762</v>
      </c>
      <c r="B117" s="118" t="s">
        <v>9</v>
      </c>
      <c r="C117" s="99" t="s">
        <v>758</v>
      </c>
      <c r="D117" s="115" t="s">
        <v>111</v>
      </c>
      <c r="E117" s="102"/>
    </row>
    <row r="118" spans="1:5" ht="29" customHeight="1" thickBot="1" x14ac:dyDescent="0.4">
      <c r="A118" s="113" t="s">
        <v>756</v>
      </c>
      <c r="B118" s="114" t="s">
        <v>8</v>
      </c>
      <c r="C118" s="99" t="s">
        <v>758</v>
      </c>
      <c r="D118" s="115" t="s">
        <v>111</v>
      </c>
      <c r="E118" s="102"/>
    </row>
    <row r="119" spans="1:5" ht="29" customHeight="1" thickBot="1" x14ac:dyDescent="0.4">
      <c r="A119" s="117" t="s">
        <v>762</v>
      </c>
      <c r="B119" s="118" t="s">
        <v>7</v>
      </c>
      <c r="C119" s="99" t="s">
        <v>758</v>
      </c>
      <c r="D119" s="115" t="s">
        <v>111</v>
      </c>
      <c r="E119" s="102"/>
    </row>
    <row r="120" spans="1:5" ht="29" customHeight="1" thickBot="1" x14ac:dyDescent="0.4">
      <c r="A120" s="117" t="s">
        <v>762</v>
      </c>
      <c r="B120" s="118" t="s">
        <v>5</v>
      </c>
      <c r="C120" s="99" t="s">
        <v>758</v>
      </c>
      <c r="D120" s="115" t="s">
        <v>111</v>
      </c>
      <c r="E120" s="102"/>
    </row>
    <row r="121" spans="1:5" ht="29" customHeight="1" thickBot="1" x14ac:dyDescent="0.4">
      <c r="A121" s="113" t="s">
        <v>756</v>
      </c>
      <c r="B121" s="114" t="s">
        <v>901</v>
      </c>
      <c r="C121" s="99" t="s">
        <v>758</v>
      </c>
      <c r="D121" s="115" t="s">
        <v>111</v>
      </c>
      <c r="E121" s="102"/>
    </row>
    <row r="122" spans="1:5" ht="29" customHeight="1" thickBot="1" x14ac:dyDescent="0.4">
      <c r="A122" s="110" t="s">
        <v>756</v>
      </c>
      <c r="B122" s="111" t="s">
        <v>313</v>
      </c>
      <c r="C122" s="101" t="s">
        <v>758</v>
      </c>
      <c r="D122" s="112" t="s">
        <v>112</v>
      </c>
      <c r="E122" s="102"/>
    </row>
    <row r="123" spans="1:5" ht="29" customHeight="1" thickBot="1" x14ac:dyDescent="0.4">
      <c r="A123" s="110" t="s">
        <v>756</v>
      </c>
      <c r="B123" s="111" t="s">
        <v>867</v>
      </c>
      <c r="C123" s="101" t="s">
        <v>758</v>
      </c>
      <c r="D123" s="112" t="s">
        <v>112</v>
      </c>
      <c r="E123" s="102"/>
    </row>
    <row r="124" spans="1:5" ht="29" customHeight="1" thickBot="1" x14ac:dyDescent="0.4">
      <c r="A124" s="110" t="s">
        <v>756</v>
      </c>
      <c r="B124" s="111" t="s">
        <v>838</v>
      </c>
      <c r="C124" s="101" t="s">
        <v>758</v>
      </c>
      <c r="D124" s="112" t="s">
        <v>112</v>
      </c>
      <c r="E124" s="102"/>
    </row>
    <row r="125" spans="1:5" ht="29" customHeight="1" thickBot="1" x14ac:dyDescent="0.4">
      <c r="A125" s="110" t="s">
        <v>756</v>
      </c>
      <c r="B125" s="111" t="s">
        <v>839</v>
      </c>
      <c r="C125" s="101" t="s">
        <v>758</v>
      </c>
      <c r="D125" s="112" t="s">
        <v>112</v>
      </c>
      <c r="E125" s="102"/>
    </row>
    <row r="126" spans="1:5" ht="29" customHeight="1" thickBot="1" x14ac:dyDescent="0.4">
      <c r="A126" s="110" t="s">
        <v>756</v>
      </c>
      <c r="B126" s="111" t="s">
        <v>652</v>
      </c>
      <c r="C126" s="101" t="s">
        <v>758</v>
      </c>
      <c r="D126" s="112" t="s">
        <v>112</v>
      </c>
      <c r="E126" s="102"/>
    </row>
    <row r="127" spans="1:5" ht="29" customHeight="1" thickBot="1" x14ac:dyDescent="0.4">
      <c r="A127" s="110" t="s">
        <v>756</v>
      </c>
      <c r="B127" s="111" t="s">
        <v>288</v>
      </c>
      <c r="C127" s="101" t="s">
        <v>758</v>
      </c>
      <c r="D127" s="112" t="s">
        <v>112</v>
      </c>
      <c r="E127" s="102"/>
    </row>
    <row r="128" spans="1:5" ht="29" customHeight="1" thickBot="1" x14ac:dyDescent="0.4">
      <c r="A128" s="110" t="s">
        <v>756</v>
      </c>
      <c r="B128" s="111" t="s">
        <v>285</v>
      </c>
      <c r="C128" s="101" t="s">
        <v>758</v>
      </c>
      <c r="D128" s="112" t="s">
        <v>112</v>
      </c>
      <c r="E128" s="102"/>
    </row>
    <row r="129" spans="1:5" ht="29" customHeight="1" thickBot="1" x14ac:dyDescent="0.4">
      <c r="A129" s="110" t="s">
        <v>756</v>
      </c>
      <c r="B129" s="111" t="s">
        <v>841</v>
      </c>
      <c r="C129" s="99" t="s">
        <v>758</v>
      </c>
      <c r="D129" s="112" t="s">
        <v>112</v>
      </c>
      <c r="E129" s="102"/>
    </row>
    <row r="130" spans="1:5" ht="29" customHeight="1" thickBot="1" x14ac:dyDescent="0.4">
      <c r="A130" s="110" t="s">
        <v>756</v>
      </c>
      <c r="B130" s="111" t="s">
        <v>842</v>
      </c>
      <c r="C130" s="99" t="s">
        <v>758</v>
      </c>
      <c r="D130" s="112" t="s">
        <v>112</v>
      </c>
      <c r="E130" s="102"/>
    </row>
    <row r="131" spans="1:5" ht="29" customHeight="1" thickBot="1" x14ac:dyDescent="0.4">
      <c r="A131" s="110" t="s">
        <v>756</v>
      </c>
      <c r="B131" s="111" t="s">
        <v>278</v>
      </c>
      <c r="C131" s="101" t="s">
        <v>758</v>
      </c>
      <c r="D131" s="112" t="s">
        <v>112</v>
      </c>
      <c r="E131" s="102"/>
    </row>
    <row r="132" spans="1:5" ht="29" customHeight="1" thickBot="1" x14ac:dyDescent="0.4">
      <c r="A132" s="110" t="s">
        <v>756</v>
      </c>
      <c r="B132" s="111" t="s">
        <v>843</v>
      </c>
      <c r="C132" s="99" t="s">
        <v>758</v>
      </c>
      <c r="D132" s="112" t="s">
        <v>112</v>
      </c>
      <c r="E132" s="102"/>
    </row>
    <row r="133" spans="1:5" ht="29" customHeight="1" thickBot="1" x14ac:dyDescent="0.4">
      <c r="A133" s="110" t="s">
        <v>756</v>
      </c>
      <c r="B133" s="111" t="s">
        <v>844</v>
      </c>
      <c r="C133" s="99" t="s">
        <v>758</v>
      </c>
      <c r="D133" s="112" t="s">
        <v>112</v>
      </c>
      <c r="E133" s="102"/>
    </row>
    <row r="134" spans="1:5" ht="29" customHeight="1" thickBot="1" x14ac:dyDescent="0.4">
      <c r="A134" s="110" t="s">
        <v>756</v>
      </c>
      <c r="B134" s="111" t="s">
        <v>845</v>
      </c>
      <c r="C134" s="101" t="s">
        <v>758</v>
      </c>
      <c r="D134" s="112" t="s">
        <v>112</v>
      </c>
      <c r="E134" s="102"/>
    </row>
    <row r="135" spans="1:5" ht="29" customHeight="1" thickBot="1" x14ac:dyDescent="0.4">
      <c r="A135" s="110" t="s">
        <v>756</v>
      </c>
      <c r="B135" s="111" t="s">
        <v>846</v>
      </c>
      <c r="C135" s="101" t="s">
        <v>758</v>
      </c>
      <c r="D135" s="112" t="s">
        <v>112</v>
      </c>
      <c r="E135" s="102"/>
    </row>
    <row r="136" spans="1:5" ht="29" customHeight="1" thickBot="1" x14ac:dyDescent="0.4">
      <c r="A136" s="110" t="s">
        <v>756</v>
      </c>
      <c r="B136" s="111" t="s">
        <v>265</v>
      </c>
      <c r="C136" s="99" t="s">
        <v>758</v>
      </c>
      <c r="D136" s="112" t="s">
        <v>112</v>
      </c>
      <c r="E136" s="102"/>
    </row>
    <row r="137" spans="1:5" ht="29" customHeight="1" thickBot="1" x14ac:dyDescent="0.4">
      <c r="A137" s="110" t="s">
        <v>756</v>
      </c>
      <c r="B137" s="111" t="s">
        <v>847</v>
      </c>
      <c r="C137" s="101" t="s">
        <v>758</v>
      </c>
      <c r="D137" s="112" t="s">
        <v>112</v>
      </c>
      <c r="E137" s="102"/>
    </row>
    <row r="138" spans="1:5" ht="29" customHeight="1" thickBot="1" x14ac:dyDescent="0.4">
      <c r="A138" s="110" t="s">
        <v>756</v>
      </c>
      <c r="B138" s="111" t="s">
        <v>848</v>
      </c>
      <c r="C138" s="101" t="s">
        <v>758</v>
      </c>
      <c r="D138" s="112" t="s">
        <v>112</v>
      </c>
      <c r="E138" s="102"/>
    </row>
    <row r="139" spans="1:5" ht="29" customHeight="1" thickBot="1" x14ac:dyDescent="0.4">
      <c r="A139" s="110" t="s">
        <v>756</v>
      </c>
      <c r="B139" s="111" t="s">
        <v>849</v>
      </c>
      <c r="C139" s="99" t="s">
        <v>758</v>
      </c>
      <c r="D139" s="112" t="s">
        <v>112</v>
      </c>
      <c r="E139" s="102"/>
    </row>
    <row r="140" spans="1:5" ht="29" customHeight="1" thickBot="1" x14ac:dyDescent="0.4">
      <c r="A140" s="110" t="s">
        <v>756</v>
      </c>
      <c r="B140" s="111" t="s">
        <v>249</v>
      </c>
      <c r="C140" s="101" t="s">
        <v>758</v>
      </c>
      <c r="D140" s="112" t="s">
        <v>112</v>
      </c>
      <c r="E140" s="102"/>
    </row>
    <row r="141" spans="1:5" ht="29" customHeight="1" thickBot="1" x14ac:dyDescent="0.4">
      <c r="A141" s="110" t="s">
        <v>756</v>
      </c>
      <c r="B141" s="111" t="s">
        <v>850</v>
      </c>
      <c r="C141" s="101" t="s">
        <v>758</v>
      </c>
      <c r="D141" s="112" t="s">
        <v>112</v>
      </c>
      <c r="E141" s="102"/>
    </row>
    <row r="142" spans="1:5" ht="29" customHeight="1" thickBot="1" x14ac:dyDescent="0.4">
      <c r="A142" s="110" t="s">
        <v>756</v>
      </c>
      <c r="B142" s="111" t="s">
        <v>851</v>
      </c>
      <c r="C142" s="101" t="s">
        <v>758</v>
      </c>
      <c r="D142" s="112" t="s">
        <v>112</v>
      </c>
      <c r="E142" s="102"/>
    </row>
    <row r="143" spans="1:5" ht="29" customHeight="1" thickBot="1" x14ac:dyDescent="0.4">
      <c r="A143" s="110" t="s">
        <v>756</v>
      </c>
      <c r="B143" s="111" t="s">
        <v>852</v>
      </c>
      <c r="C143" s="99" t="s">
        <v>758</v>
      </c>
      <c r="D143" s="112" t="s">
        <v>112</v>
      </c>
      <c r="E143" s="102"/>
    </row>
    <row r="144" spans="1:5" ht="29" customHeight="1" thickBot="1" x14ac:dyDescent="0.4">
      <c r="A144" s="110" t="s">
        <v>756</v>
      </c>
      <c r="B144" s="111" t="s">
        <v>853</v>
      </c>
      <c r="C144" s="101" t="s">
        <v>758</v>
      </c>
      <c r="D144" s="112" t="s">
        <v>112</v>
      </c>
      <c r="E144" s="102"/>
    </row>
    <row r="145" spans="1:5" ht="29" customHeight="1" thickBot="1" x14ac:dyDescent="0.4">
      <c r="A145" s="110" t="s">
        <v>756</v>
      </c>
      <c r="B145" s="111" t="s">
        <v>854</v>
      </c>
      <c r="C145" s="101" t="s">
        <v>758</v>
      </c>
      <c r="D145" s="112" t="s">
        <v>112</v>
      </c>
      <c r="E145" s="102"/>
    </row>
    <row r="146" spans="1:5" ht="29" customHeight="1" thickBot="1" x14ac:dyDescent="0.4">
      <c r="A146" s="110" t="s">
        <v>756</v>
      </c>
      <c r="B146" s="111" t="s">
        <v>855</v>
      </c>
      <c r="C146" s="101" t="s">
        <v>758</v>
      </c>
      <c r="D146" s="112" t="s">
        <v>112</v>
      </c>
      <c r="E146" s="102"/>
    </row>
    <row r="147" spans="1:5" ht="29" customHeight="1" thickBot="1" x14ac:dyDescent="0.4">
      <c r="A147" s="110" t="s">
        <v>756</v>
      </c>
      <c r="B147" s="111" t="s">
        <v>856</v>
      </c>
      <c r="C147" s="101" t="s">
        <v>758</v>
      </c>
      <c r="D147" s="112" t="s">
        <v>112</v>
      </c>
      <c r="E147" s="102"/>
    </row>
    <row r="148" spans="1:5" ht="29" customHeight="1" thickBot="1" x14ac:dyDescent="0.4">
      <c r="A148" s="110" t="s">
        <v>756</v>
      </c>
      <c r="B148" s="111" t="s">
        <v>223</v>
      </c>
      <c r="C148" s="99" t="s">
        <v>758</v>
      </c>
      <c r="D148" s="112" t="s">
        <v>112</v>
      </c>
      <c r="E148" s="102"/>
    </row>
    <row r="149" spans="1:5" ht="29" customHeight="1" thickBot="1" x14ac:dyDescent="0.4">
      <c r="A149" s="110" t="s">
        <v>756</v>
      </c>
      <c r="B149" s="111" t="s">
        <v>857</v>
      </c>
      <c r="C149" s="99" t="s">
        <v>758</v>
      </c>
      <c r="D149" s="112" t="s">
        <v>112</v>
      </c>
      <c r="E149" s="102"/>
    </row>
    <row r="150" spans="1:5" ht="29" customHeight="1" thickBot="1" x14ac:dyDescent="0.4">
      <c r="A150" s="110" t="s">
        <v>756</v>
      </c>
      <c r="B150" s="111" t="s">
        <v>858</v>
      </c>
      <c r="C150" s="101" t="s">
        <v>758</v>
      </c>
      <c r="D150" s="112" t="s">
        <v>112</v>
      </c>
      <c r="E150" s="102"/>
    </row>
    <row r="151" spans="1:5" ht="29" customHeight="1" thickBot="1" x14ac:dyDescent="0.4">
      <c r="A151" s="110" t="s">
        <v>756</v>
      </c>
      <c r="B151" s="111" t="s">
        <v>859</v>
      </c>
      <c r="C151" s="101" t="s">
        <v>758</v>
      </c>
      <c r="D151" s="112" t="s">
        <v>112</v>
      </c>
      <c r="E151" s="102"/>
    </row>
    <row r="152" spans="1:5" ht="29" customHeight="1" thickBot="1" x14ac:dyDescent="0.4">
      <c r="A152" s="110" t="s">
        <v>756</v>
      </c>
      <c r="B152" s="111" t="s">
        <v>208</v>
      </c>
      <c r="C152" s="101" t="s">
        <v>758</v>
      </c>
      <c r="D152" s="112" t="s">
        <v>112</v>
      </c>
      <c r="E152" s="102"/>
    </row>
    <row r="153" spans="1:5" ht="29" customHeight="1" thickBot="1" x14ac:dyDescent="0.4">
      <c r="A153" s="110" t="s">
        <v>756</v>
      </c>
      <c r="B153" s="111" t="s">
        <v>860</v>
      </c>
      <c r="C153" s="101" t="s">
        <v>758</v>
      </c>
      <c r="D153" s="112" t="s">
        <v>112</v>
      </c>
      <c r="E153" s="102"/>
    </row>
    <row r="154" spans="1:5" ht="29" customHeight="1" thickBot="1" x14ac:dyDescent="0.4">
      <c r="A154" s="110" t="s">
        <v>756</v>
      </c>
      <c r="B154" s="111" t="s">
        <v>861</v>
      </c>
      <c r="C154" s="101" t="s">
        <v>758</v>
      </c>
      <c r="D154" s="112" t="s">
        <v>112</v>
      </c>
      <c r="E154" s="102"/>
    </row>
    <row r="155" spans="1:5" ht="29" customHeight="1" thickBot="1" x14ac:dyDescent="0.4">
      <c r="A155" s="110" t="s">
        <v>756</v>
      </c>
      <c r="B155" s="111" t="s">
        <v>202</v>
      </c>
      <c r="C155" s="101" t="s">
        <v>758</v>
      </c>
      <c r="D155" s="112" t="s">
        <v>112</v>
      </c>
      <c r="E155" s="102"/>
    </row>
    <row r="156" spans="1:5" ht="29" customHeight="1" thickBot="1" x14ac:dyDescent="0.4">
      <c r="A156" s="110" t="s">
        <v>756</v>
      </c>
      <c r="B156" s="111" t="s">
        <v>197</v>
      </c>
      <c r="C156" s="99" t="s">
        <v>758</v>
      </c>
      <c r="D156" s="112" t="s">
        <v>112</v>
      </c>
      <c r="E156" s="102"/>
    </row>
    <row r="157" spans="1:5" ht="29" customHeight="1" thickBot="1" x14ac:dyDescent="0.4">
      <c r="A157" s="110" t="s">
        <v>756</v>
      </c>
      <c r="B157" s="111" t="s">
        <v>862</v>
      </c>
      <c r="C157" s="101" t="s">
        <v>758</v>
      </c>
      <c r="D157" s="112" t="s">
        <v>112</v>
      </c>
      <c r="E157" s="102"/>
    </row>
    <row r="158" spans="1:5" ht="29" customHeight="1" thickBot="1" x14ac:dyDescent="0.4">
      <c r="A158" s="110" t="s">
        <v>756</v>
      </c>
      <c r="B158" s="111" t="s">
        <v>864</v>
      </c>
      <c r="C158" s="101" t="s">
        <v>758</v>
      </c>
      <c r="D158" s="112" t="s">
        <v>112</v>
      </c>
      <c r="E158" s="102"/>
    </row>
    <row r="159" spans="1:5" ht="29" customHeight="1" thickBot="1" x14ac:dyDescent="0.4">
      <c r="A159" s="110" t="s">
        <v>756</v>
      </c>
      <c r="B159" s="111" t="s">
        <v>865</v>
      </c>
      <c r="C159" s="101" t="s">
        <v>758</v>
      </c>
      <c r="D159" s="112" t="s">
        <v>112</v>
      </c>
      <c r="E159" s="102"/>
    </row>
    <row r="160" spans="1:5" ht="29" customHeight="1" thickBot="1" x14ac:dyDescent="0.4">
      <c r="A160" s="110" t="s">
        <v>756</v>
      </c>
      <c r="B160" s="111" t="s">
        <v>866</v>
      </c>
      <c r="C160" s="101" t="s">
        <v>758</v>
      </c>
      <c r="D160" s="112" t="s">
        <v>112</v>
      </c>
      <c r="E160" s="102"/>
    </row>
    <row r="161" spans="1:5" ht="29" customHeight="1" thickBot="1" x14ac:dyDescent="0.4">
      <c r="A161" s="110" t="s">
        <v>756</v>
      </c>
      <c r="B161" s="111" t="s">
        <v>868</v>
      </c>
      <c r="C161" s="101" t="s">
        <v>758</v>
      </c>
      <c r="D161" s="112" t="s">
        <v>112</v>
      </c>
      <c r="E161" s="102"/>
    </row>
    <row r="162" spans="1:5" ht="29" customHeight="1" thickBot="1" x14ac:dyDescent="0.4">
      <c r="A162" s="110" t="s">
        <v>756</v>
      </c>
      <c r="B162" s="111" t="s">
        <v>167</v>
      </c>
      <c r="C162" s="101" t="s">
        <v>758</v>
      </c>
      <c r="D162" s="112" t="s">
        <v>112</v>
      </c>
      <c r="E162" s="102"/>
    </row>
    <row r="163" spans="1:5" ht="29" customHeight="1" thickBot="1" x14ac:dyDescent="0.4">
      <c r="A163" s="110" t="s">
        <v>756</v>
      </c>
      <c r="B163" s="111" t="s">
        <v>869</v>
      </c>
      <c r="C163" s="101" t="s">
        <v>758</v>
      </c>
      <c r="D163" s="112" t="s">
        <v>112</v>
      </c>
      <c r="E163" s="102"/>
    </row>
    <row r="164" spans="1:5" ht="29" customHeight="1" thickBot="1" x14ac:dyDescent="0.4">
      <c r="A164" s="110" t="s">
        <v>756</v>
      </c>
      <c r="B164" s="111" t="s">
        <v>870</v>
      </c>
      <c r="C164" s="101" t="s">
        <v>758</v>
      </c>
      <c r="D164" s="112" t="s">
        <v>112</v>
      </c>
      <c r="E164" s="102"/>
    </row>
    <row r="165" spans="1:5" ht="29" customHeight="1" thickBot="1" x14ac:dyDescent="0.4">
      <c r="A165" s="110" t="s">
        <v>756</v>
      </c>
      <c r="B165" s="111" t="s">
        <v>871</v>
      </c>
      <c r="C165" s="101" t="s">
        <v>758</v>
      </c>
      <c r="D165" s="112" t="s">
        <v>112</v>
      </c>
      <c r="E165" s="102"/>
    </row>
    <row r="166" spans="1:5" ht="29" customHeight="1" thickBot="1" x14ac:dyDescent="0.4">
      <c r="A166" s="110" t="s">
        <v>756</v>
      </c>
      <c r="B166" s="111" t="s">
        <v>872</v>
      </c>
      <c r="C166" s="99" t="s">
        <v>758</v>
      </c>
      <c r="D166" s="112" t="s">
        <v>112</v>
      </c>
      <c r="E166" s="102"/>
    </row>
    <row r="167" spans="1:5" ht="29" customHeight="1" thickBot="1" x14ac:dyDescent="0.4">
      <c r="A167" s="110" t="s">
        <v>756</v>
      </c>
      <c r="B167" s="111" t="s">
        <v>873</v>
      </c>
      <c r="C167" s="99" t="s">
        <v>758</v>
      </c>
      <c r="D167" s="112" t="s">
        <v>112</v>
      </c>
      <c r="E167" s="102"/>
    </row>
    <row r="168" spans="1:5" ht="29" customHeight="1" thickBot="1" x14ac:dyDescent="0.4">
      <c r="A168" s="110" t="s">
        <v>756</v>
      </c>
      <c r="B168" s="111" t="s">
        <v>874</v>
      </c>
      <c r="C168" s="101" t="s">
        <v>758</v>
      </c>
      <c r="D168" s="112" t="s">
        <v>112</v>
      </c>
      <c r="E168" s="102"/>
    </row>
    <row r="169" spans="1:5" ht="29" customHeight="1" thickBot="1" x14ac:dyDescent="0.4">
      <c r="A169" s="110" t="s">
        <v>756</v>
      </c>
      <c r="B169" s="111" t="s">
        <v>875</v>
      </c>
      <c r="C169" s="101" t="s">
        <v>758</v>
      </c>
      <c r="D169" s="112" t="s">
        <v>112</v>
      </c>
      <c r="E169" s="102"/>
    </row>
    <row r="170" spans="1:5" ht="29" customHeight="1" thickBot="1" x14ac:dyDescent="0.4">
      <c r="A170" s="116" t="s">
        <v>762</v>
      </c>
      <c r="B170" s="111" t="s">
        <v>876</v>
      </c>
      <c r="C170" s="99" t="s">
        <v>758</v>
      </c>
      <c r="D170" s="112" t="s">
        <v>112</v>
      </c>
      <c r="E170" s="102"/>
    </row>
    <row r="171" spans="1:5" ht="29" customHeight="1" thickBot="1" x14ac:dyDescent="0.4">
      <c r="A171" s="110" t="s">
        <v>756</v>
      </c>
      <c r="B171" s="111" t="s">
        <v>877</v>
      </c>
      <c r="C171" s="101" t="s">
        <v>758</v>
      </c>
      <c r="D171" s="112" t="s">
        <v>112</v>
      </c>
      <c r="E171" s="102"/>
    </row>
    <row r="172" spans="1:5" ht="29" customHeight="1" thickBot="1" x14ac:dyDescent="0.4">
      <c r="A172" s="110" t="s">
        <v>756</v>
      </c>
      <c r="B172" s="111" t="s">
        <v>878</v>
      </c>
      <c r="C172" s="99" t="s">
        <v>758</v>
      </c>
      <c r="D172" s="112" t="s">
        <v>112</v>
      </c>
      <c r="E172" s="102"/>
    </row>
    <row r="173" spans="1:5" ht="29" customHeight="1" thickBot="1" x14ac:dyDescent="0.4">
      <c r="A173" s="110" t="s">
        <v>756</v>
      </c>
      <c r="B173" s="111" t="s">
        <v>124</v>
      </c>
      <c r="C173" s="101" t="s">
        <v>758</v>
      </c>
      <c r="D173" s="112" t="s">
        <v>112</v>
      </c>
      <c r="E173" s="102"/>
    </row>
    <row r="174" spans="1:5" ht="29" customHeight="1" thickBot="1" x14ac:dyDescent="0.4">
      <c r="A174" s="110" t="s">
        <v>756</v>
      </c>
      <c r="B174" s="111" t="s">
        <v>118</v>
      </c>
      <c r="C174" s="101" t="s">
        <v>758</v>
      </c>
      <c r="D174" s="112" t="s">
        <v>112</v>
      </c>
      <c r="E174" s="123" t="s">
        <v>892</v>
      </c>
    </row>
    <row r="175" spans="1:5" ht="29" customHeight="1" thickBot="1" x14ac:dyDescent="0.4">
      <c r="A175" s="110" t="s">
        <v>756</v>
      </c>
      <c r="B175" s="111" t="s">
        <v>879</v>
      </c>
      <c r="C175" s="101" t="s">
        <v>758</v>
      </c>
      <c r="D175" s="112" t="s">
        <v>112</v>
      </c>
      <c r="E175" s="124" t="s">
        <v>764</v>
      </c>
    </row>
    <row r="176" spans="1:5" ht="29" customHeight="1" thickBot="1" x14ac:dyDescent="0.4">
      <c r="A176" s="110" t="s">
        <v>756</v>
      </c>
      <c r="B176" s="111" t="s">
        <v>113</v>
      </c>
      <c r="C176" s="99" t="s">
        <v>758</v>
      </c>
      <c r="D176" s="112" t="s">
        <v>112</v>
      </c>
      <c r="E176" s="125" t="s">
        <v>766</v>
      </c>
    </row>
    <row r="177" spans="1:5" ht="29" customHeight="1" thickBot="1" x14ac:dyDescent="0.4">
      <c r="A177" s="110" t="s">
        <v>756</v>
      </c>
      <c r="B177" s="111" t="s">
        <v>880</v>
      </c>
      <c r="C177" s="101" t="s">
        <v>758</v>
      </c>
      <c r="D177" s="112" t="s">
        <v>112</v>
      </c>
      <c r="E177" s="126" t="s">
        <v>768</v>
      </c>
    </row>
    <row r="178" spans="1:5" ht="29" customHeight="1" thickBot="1" x14ac:dyDescent="0.4">
      <c r="A178" s="110" t="s">
        <v>756</v>
      </c>
      <c r="B178" s="111" t="s">
        <v>881</v>
      </c>
      <c r="C178" s="101" t="s">
        <v>758</v>
      </c>
      <c r="D178" s="112" t="s">
        <v>112</v>
      </c>
      <c r="E178" s="102"/>
    </row>
    <row r="179" spans="1:5" ht="29" customHeight="1" thickBot="1" x14ac:dyDescent="0.4">
      <c r="A179" s="110" t="s">
        <v>756</v>
      </c>
      <c r="B179" s="111" t="s">
        <v>882</v>
      </c>
      <c r="C179" s="101" t="s">
        <v>758</v>
      </c>
      <c r="D179" s="112" t="s">
        <v>112</v>
      </c>
      <c r="E179" s="102"/>
    </row>
    <row r="180" spans="1:5" ht="29" customHeight="1" thickBot="1" x14ac:dyDescent="0.4">
      <c r="A180" s="110" t="s">
        <v>756</v>
      </c>
      <c r="B180" s="111" t="s">
        <v>100</v>
      </c>
      <c r="C180" s="99" t="s">
        <v>758</v>
      </c>
      <c r="D180" s="112" t="s">
        <v>112</v>
      </c>
      <c r="E180" s="102"/>
    </row>
    <row r="181" spans="1:5" ht="29" customHeight="1" thickBot="1" x14ac:dyDescent="0.4">
      <c r="A181" s="110" t="s">
        <v>756</v>
      </c>
      <c r="B181" s="111" t="s">
        <v>883</v>
      </c>
      <c r="C181" s="99" t="s">
        <v>758</v>
      </c>
      <c r="D181" s="112" t="s">
        <v>112</v>
      </c>
      <c r="E181" s="102"/>
    </row>
    <row r="182" spans="1:5" ht="29" customHeight="1" thickBot="1" x14ac:dyDescent="0.4">
      <c r="A182" s="110" t="s">
        <v>756</v>
      </c>
      <c r="B182" s="111" t="s">
        <v>884</v>
      </c>
      <c r="C182" s="101" t="s">
        <v>758</v>
      </c>
      <c r="D182" s="112" t="s">
        <v>112</v>
      </c>
      <c r="E182" s="102"/>
    </row>
    <row r="183" spans="1:5" ht="29" customHeight="1" thickBot="1" x14ac:dyDescent="0.4">
      <c r="A183" s="110" t="s">
        <v>756</v>
      </c>
      <c r="B183" s="111" t="s">
        <v>94</v>
      </c>
      <c r="C183" s="101" t="s">
        <v>758</v>
      </c>
      <c r="D183" s="112" t="s">
        <v>112</v>
      </c>
      <c r="E183" s="102"/>
    </row>
    <row r="184" spans="1:5" ht="29" customHeight="1" thickBot="1" x14ac:dyDescent="0.4">
      <c r="A184" s="116" t="s">
        <v>762</v>
      </c>
      <c r="B184" s="111" t="s">
        <v>885</v>
      </c>
      <c r="C184" s="99" t="s">
        <v>758</v>
      </c>
      <c r="D184" s="112" t="s">
        <v>112</v>
      </c>
      <c r="E184" s="102"/>
    </row>
    <row r="185" spans="1:5" ht="29" customHeight="1" thickBot="1" x14ac:dyDescent="0.4">
      <c r="A185" s="110" t="s">
        <v>756</v>
      </c>
      <c r="B185" s="111" t="s">
        <v>886</v>
      </c>
      <c r="C185" s="99" t="s">
        <v>758</v>
      </c>
      <c r="D185" s="112" t="s">
        <v>112</v>
      </c>
      <c r="E185" s="102"/>
    </row>
    <row r="186" spans="1:5" ht="29" customHeight="1" thickBot="1" x14ac:dyDescent="0.4">
      <c r="A186" s="116" t="s">
        <v>762</v>
      </c>
      <c r="B186" s="111" t="s">
        <v>89</v>
      </c>
      <c r="C186" s="99" t="s">
        <v>758</v>
      </c>
      <c r="D186" s="112" t="s">
        <v>112</v>
      </c>
      <c r="E186" s="102"/>
    </row>
    <row r="187" spans="1:5" ht="29" customHeight="1" thickBot="1" x14ac:dyDescent="0.4">
      <c r="A187" s="110" t="s">
        <v>756</v>
      </c>
      <c r="B187" s="111" t="s">
        <v>82</v>
      </c>
      <c r="C187" s="99" t="s">
        <v>758</v>
      </c>
      <c r="D187" s="112" t="s">
        <v>112</v>
      </c>
      <c r="E187" s="102"/>
    </row>
    <row r="188" spans="1:5" ht="29" customHeight="1" thickBot="1" x14ac:dyDescent="0.4">
      <c r="A188" s="110" t="s">
        <v>756</v>
      </c>
      <c r="B188" s="111" t="s">
        <v>887</v>
      </c>
      <c r="C188" s="99" t="s">
        <v>758</v>
      </c>
      <c r="D188" s="112" t="s">
        <v>112</v>
      </c>
      <c r="E188" s="102"/>
    </row>
    <row r="189" spans="1:5" ht="29" customHeight="1" thickBot="1" x14ac:dyDescent="0.4">
      <c r="A189" s="110" t="s">
        <v>756</v>
      </c>
      <c r="B189" s="111" t="s">
        <v>888</v>
      </c>
      <c r="C189" s="99" t="s">
        <v>758</v>
      </c>
      <c r="D189" s="112" t="s">
        <v>112</v>
      </c>
      <c r="E189" s="102"/>
    </row>
    <row r="190" spans="1:5" ht="29" customHeight="1" thickBot="1" x14ac:dyDescent="0.4">
      <c r="A190" s="110" t="s">
        <v>756</v>
      </c>
      <c r="B190" s="111" t="s">
        <v>73</v>
      </c>
      <c r="C190" s="101" t="s">
        <v>758</v>
      </c>
      <c r="D190" s="112" t="s">
        <v>112</v>
      </c>
      <c r="E190" s="102"/>
    </row>
    <row r="191" spans="1:5" ht="29" customHeight="1" thickBot="1" x14ac:dyDescent="0.4">
      <c r="A191" s="110" t="s">
        <v>756</v>
      </c>
      <c r="B191" s="111" t="s">
        <v>70</v>
      </c>
      <c r="C191" s="99" t="s">
        <v>758</v>
      </c>
      <c r="D191" s="112" t="s">
        <v>112</v>
      </c>
      <c r="E191" s="102"/>
    </row>
    <row r="192" spans="1:5" ht="29" customHeight="1" thickBot="1" x14ac:dyDescent="0.4">
      <c r="A192" s="110" t="s">
        <v>756</v>
      </c>
      <c r="B192" s="111" t="s">
        <v>889</v>
      </c>
      <c r="C192" s="101" t="s">
        <v>758</v>
      </c>
      <c r="D192" s="112" t="s">
        <v>112</v>
      </c>
      <c r="E192" s="102"/>
    </row>
    <row r="193" spans="1:5" ht="29" customHeight="1" thickBot="1" x14ac:dyDescent="0.4">
      <c r="A193" s="128"/>
      <c r="B193" s="129"/>
      <c r="C193" s="129"/>
      <c r="D193" s="129"/>
      <c r="E193" s="102"/>
    </row>
    <row r="194" spans="1:5" ht="29" customHeight="1" thickBot="1" x14ac:dyDescent="0.4">
      <c r="A194" s="119" t="s">
        <v>908</v>
      </c>
    </row>
    <row r="195" spans="1:5" ht="29" customHeight="1" thickBot="1" x14ac:dyDescent="0.4">
      <c r="A195" s="119" t="s">
        <v>909</v>
      </c>
    </row>
  </sheetData>
  <mergeCells count="3">
    <mergeCell ref="A1:E1"/>
    <mergeCell ref="A2:E2"/>
    <mergeCell ref="A4:D4"/>
  </mergeCells>
  <hyperlinks>
    <hyperlink ref="C5" r:id="rId1" display="https://docs.google.com/forms/d/110YhkvFffuKznov6dCoC8k9IrN32hgyRPztBp36SFoc" xr:uid="{FABA7D5D-FF4B-4EEF-A792-CFC933E0EC00}"/>
    <hyperlink ref="C6" r:id="rId2" display="https://docs.google.com/forms/d/1x5HREQWA6fqg6n0Me3QE7TlMKfoF2qa-_RZ1QCYobQQ/edit" xr:uid="{21CB4EF3-3F32-449D-9783-69BD77D31232}"/>
    <hyperlink ref="C7" r:id="rId3" display="https://docs.google.com/forms/d/1Ib3w0Ezl3_AI90QwZrX-n1cbkOcV_RI48xgTtoa8oaA" xr:uid="{BA35EDA4-BA5A-41B1-8877-74A75182A602}"/>
    <hyperlink ref="C8" r:id="rId4" display="https://docs.google.com/forms/d/18fPT7AfCSAaskQx0ptz9rUrpTgQBAyqu8ei8-VRbv1w" xr:uid="{17835982-EDB7-4AF4-9C94-08DD92D62561}"/>
    <hyperlink ref="C9" r:id="rId5" display="https://docs.google.com/forms/d/1KPn7wFkHZQwDOSFtws97DGzxLuv22GtzsF0jmN8R2PI" xr:uid="{0DF87E30-8DE1-4735-9F01-DC7618C7893D}"/>
    <hyperlink ref="C10" r:id="rId6" display="https://docs.google.com/forms/d/1mGCIyuLCVkDoAKmeC696T1MXWrkrCmol0jv7pdJSGOc" xr:uid="{EFF4FE33-069A-4CE9-8F5C-1C08C295631A}"/>
    <hyperlink ref="C11" r:id="rId7" display="https://docs.google.com/forms/d/1lPRsw_cfBe-ZajGInBIcq1u6P3QH9Gn4TlYCwunrvAs/edit" xr:uid="{0C9BE0C0-783A-424F-B576-92556D823B8B}"/>
    <hyperlink ref="C12" r:id="rId8" display="https://docs.google.com/forms/d/1XvgW_2zqRyW2wosYrhmimT3lxheiMup3S-jSlYYDEaI" xr:uid="{20BB0BAC-6797-4648-A145-EE6EAECCAB14}"/>
    <hyperlink ref="C13" r:id="rId9" display="https://docs.google.com/forms/d/1d0TcBl972W8jTBW7XhL5Jnc-8r_dxN669VyMhY57gAQ" xr:uid="{2ED4216F-FD00-4BBE-BB9D-555A0C128C66}"/>
    <hyperlink ref="C14" r:id="rId10" display="https://docs.google.com/forms/d/1UNVtJTZSFTYTptzwDtQ9jwKHvcFXYWX8c-o2or_fC74" xr:uid="{CDDFB84D-10DF-4DE9-8E41-D3F7D65A31D8}"/>
    <hyperlink ref="C15" r:id="rId11" display="https://docs.google.com/forms/d/1xbCAe25EhPdCR5-Dk1M9cqCgH_t7n0NuyGLMY8HP2Gg/edit" xr:uid="{6DCE3117-4282-408A-A433-1CDEDA54DE84}"/>
    <hyperlink ref="C16" r:id="rId12" display="https://docs.google.com/forms/d/18iirs9BXSC10aUvBJjHhlW1bPsjSNutM4etKdSw9Fko/edit" xr:uid="{0EF82500-7F43-4DD9-9FD3-F7C0DD30C47A}"/>
    <hyperlink ref="C17" r:id="rId13" display="https://docs.google.com/forms/d/1eyk_vp95MNIDXM-eO5b9iSKbFuIxeANGSOxM5doIdgs" xr:uid="{DAC80F6A-17FB-4AA4-9045-9314C796058B}"/>
    <hyperlink ref="C18" r:id="rId14" display="https://docs.google.com/forms/d/1Cra2kCUQamGcPOYQfUQzV20QcnNSt2jOuO3BI7znKIo/edit" xr:uid="{AFAD2557-C752-49C9-AC34-21246B257F49}"/>
    <hyperlink ref="C19" r:id="rId15" display="https://docs.google.com/forms/d/19RZqAugAPL8htmwJFjvHY5lnxyySmuSmaMEzcJhn8i8" xr:uid="{17369DDF-4A8E-405C-AB17-C39E06E7BC64}"/>
    <hyperlink ref="C20" r:id="rId16" display="https://docs.google.com/forms/d/1MO60vzLmRO9m6wwtPtrCH0sGj-D26HBXDXCkeaVKVSg" xr:uid="{2235BC60-5D4A-41B3-A239-E7EC798CA725}"/>
    <hyperlink ref="C21" r:id="rId17" display="https://docs.google.com/forms/d/1mZVvQDoGzwNbBNjQotOzwzsq6Fz8fhSuklW6HteH8vI" xr:uid="{8CB5BB1A-ADC2-43E9-9211-B4558D12FD7A}"/>
    <hyperlink ref="C22" r:id="rId18" display="https://docs.google.com/forms/d/e/1FAIpQLSd_UPaqXKaMwS2hKawI6cYYNKoQnKbCpe1T3pJ9na5xAKYXNg/viewform?usp=sharing" xr:uid="{E59E62F8-808E-42A7-AFC7-4A2BC04F5896}"/>
    <hyperlink ref="C23" r:id="rId19" display="https://docs.google.com/forms/d/1K-ZZ8krkoKDAlU8CviMQekmw2qKZTwaJCoDMkY80dHA/edit" xr:uid="{18FBE390-8DF7-4457-9CC1-C0F54E0E3B0D}"/>
    <hyperlink ref="C24" r:id="rId20" display="https://docs.google.com/forms/d/1-Rzg2TVwIrTUumfaziFRmS8nLhQK7AQxIGDJ_uaKEz8" xr:uid="{D66E16FC-74C8-441C-8D2C-884DCB1C526D}"/>
    <hyperlink ref="C25" r:id="rId21" display="https://docs.google.com/forms/d/1akedws7BNgZ-JWwVHt4gPWwRTJkzTXPU24LuU6LNVmA" xr:uid="{79116523-DC82-4065-AE72-4189CFB1BA0E}"/>
    <hyperlink ref="C26" r:id="rId22" display="https://docs.google.com/forms/d/1wnlTf2G8hrpA_6GNh_L_A-uid-k1CoUG1ATMLgcVlco" xr:uid="{1EAE392D-48F5-4A3E-9A0E-832316D18DC4}"/>
    <hyperlink ref="C27" r:id="rId23" display="https://docs.google.com/forms/d/1h3wtTq8cQ2zHDoHayEV3-buEZZzeA9NMkQIKQziFP3I" xr:uid="{4E6CE4EC-7006-4E61-AFAD-C458881A5D4F}"/>
    <hyperlink ref="C28" r:id="rId24" display="https://docs.google.com/forms/d/1wa4BtueXx9jD1damxZrCUGyv7eJyDUNzOcVJrUi5sew" xr:uid="{D7221833-F8CB-4044-8516-DC2F7A145CE5}"/>
    <hyperlink ref="C29" r:id="rId25" display="https://docs.google.com/forms/d/1CNc538BQIZLBRBSMv5t40aiXpPwjSyOlmvdyroQd0NY" xr:uid="{6C611902-BD37-4D1A-BC21-9BC4C5586613}"/>
    <hyperlink ref="C30" r:id="rId26" display="https://docs.google.com/forms/d/128UMKY7tzjWkAKMKBbXFYVq1Oa1bdvVtmYgMcov6dqs/edit" xr:uid="{04F47718-19E6-47DA-9F3F-D46973CE40E2}"/>
    <hyperlink ref="C31" r:id="rId27" display="https://docs.google.com/forms/d/1d7LH4D4yehrmptmj0yfRHro7Xey0B9pLXyQmscDTl-w" xr:uid="{28511726-BE8D-43F2-BA0E-C8A259E6E084}"/>
    <hyperlink ref="C32" r:id="rId28" display="https://docs.google.com/forms/d/1czZS3Vw1r6pLB6_xItPHU4j-zKWtdg7okUIU-KZTwbE" xr:uid="{26D6AF9B-E2F9-4009-9984-BDED84004031}"/>
    <hyperlink ref="C33" r:id="rId29" display="https://docs.google.com/forms/d/1bxWWvuKUAuQJC2DA0FIsr0B5j9sTEQwduYZqmTSs1LM" xr:uid="{6C0F73A0-A489-40DE-A40B-9D88B505B2C0}"/>
    <hyperlink ref="C34" r:id="rId30" display="https://docs.google.com/forms/d/1OjvvIHkE8ZwC9PMyxJeMApnUTzHmMyuDWE6U_-gWUOU" xr:uid="{9E7AA682-5ED6-41EA-88B7-716F3EA1570B}"/>
    <hyperlink ref="C35" r:id="rId31" display="https://docs.google.com/forms/d/1tj_BRoPidKOUfHWg-WEZVmhOpN_JYtxPlujupIIhNGw" xr:uid="{69D5B6C3-DAEC-45DC-8D1F-A86CDA629FEE}"/>
    <hyperlink ref="C36" r:id="rId32" display="https://docs.google.com/forms/d/15O9WUrkuTTsVc0wltNgsmEzbAzzTSntmOzYyctLKOuQ" xr:uid="{C8C54491-F839-4089-BA5C-46B42B111DBE}"/>
    <hyperlink ref="C37" r:id="rId33" display="https://docs.google.com/forms/d/1TY0YoQsTZV7coWta5GRlqDM3YBYeqjGoHSoQpOyWG3U" xr:uid="{F4F463E3-4841-42EE-92F4-801A7361836B}"/>
    <hyperlink ref="C61" r:id="rId34" display="https://docs.google.com/forms/d/1z3C03OMajH8n8vGjU7X9_i0qGaRdzBn5B12qvCC9JCo/edit" xr:uid="{4CC06914-A250-4A94-A737-9C0AA4EC7024}"/>
    <hyperlink ref="C38" r:id="rId35" display="https://docs.google.com/forms/d/1RIj2Ybq9eV8yYuxkI92aVj_rFQ80uNZGLFZAeRnSqNY" xr:uid="{013F1874-9E88-46B7-B426-1B25B2B91742}"/>
    <hyperlink ref="C39" r:id="rId36" display="https://docs.google.com/forms/d/1Ydb2ZpuWS-7-LM_pH3jS1oQ3f3Se7DeGBRTI1lAnxPI" xr:uid="{97B0C541-8D5D-46A4-B575-FC80054F6274}"/>
    <hyperlink ref="C40" r:id="rId37" display="https://docs.google.com/forms/d/1yTmXv3iznq1a_aRlcm_h3i3UL_gxWqpMokR8TpdTGbA" xr:uid="{AB329F17-D778-46C0-8792-176FEC8B6052}"/>
    <hyperlink ref="C41" r:id="rId38" display="https://docs.google.com/forms/d/1Wxk0iIxJlrQBmoFXB1wTpE8kpMIaz5lLxTA9N7U4vTI" xr:uid="{05F9E78E-9FD1-465D-ADFE-261BF4C824FA}"/>
    <hyperlink ref="C42" r:id="rId39" display="https://docs.google.com/forms/d/14LSVhulgrJMh98kXCVF50QhFEWTnRTbZzF2BZKoVtZQ" xr:uid="{1C5C1871-DC72-44A4-9226-1B51EE234DA4}"/>
    <hyperlink ref="C43" r:id="rId40" display="https://docs.google.com/forms/d/1XCtPxLVOUTtUpHoKjbKUG7c6Ch5GtkAe_oxyPdevHM4" xr:uid="{099D92A9-98A9-48CC-861F-C8DA0D0363E9}"/>
    <hyperlink ref="C44" r:id="rId41" display="https://docs.google.com/forms/d/1KGFa6XaB-Z4QQy0Q-HoFHhlFqOExf_eotSpdKpEG4TA" xr:uid="{7AD808CF-6CE5-4AD2-8375-BE0661383B36}"/>
    <hyperlink ref="C45" r:id="rId42" display="https://docs.google.com/forms/d/1vhKAW59ZsNnqO9l6YrPT2dHAH9RrE0QeY286nhcMjt0" xr:uid="{87E6D671-F571-4544-808D-450A459F043B}"/>
    <hyperlink ref="C46" r:id="rId43" display="https://docs.google.com/forms/d/1hp2ArluFFCKTUf9lQA6uVtIVALioRE43cxgfEtWDnj4" xr:uid="{672F1868-24D8-4F4D-9CF2-F71780FB8429}"/>
    <hyperlink ref="C47" r:id="rId44" display="https://docs.google.com/forms/d/18xosbhW04RFYN7bplGjrFxXSrhczmKbz8UQKwFRITtA" xr:uid="{BC867CE0-583F-4259-AD30-91FFA65844E8}"/>
    <hyperlink ref="C48" r:id="rId45" display="https://docs.google.com/forms/d/1jEH6z-Sp7OWPqxrXPBYlv8qbjQ6he7C0pSmaJzGRpVE" xr:uid="{E215D2B8-706D-4606-9DAB-0E112C955024}"/>
    <hyperlink ref="C49" r:id="rId46" display="https://docs.google.com/forms/d/1O7eSjD9Z8GMgbr73QZl7NjSipWFdQQYeIMICjGYly18" xr:uid="{0234C474-3E15-44AC-ADC8-01EC96786EBF}"/>
    <hyperlink ref="C50" r:id="rId47" display="https://docs.google.com/forms/d/1vAvNHMnx1eLWXEqqOzMdAffxEVhL9kKZBd88uFnYRiI" xr:uid="{A4A8C4B4-A336-406F-870F-48767573E421}"/>
    <hyperlink ref="C51" r:id="rId48" display="https://docs.google.com/forms/d/1fmz6ogkQdCbWX_c7H2Ky2EFpmp9ueOA06DDlA-ZyWs0" xr:uid="{808012D5-1FB4-45BA-9F73-730C6085A746}"/>
    <hyperlink ref="C52" r:id="rId49" display="https://docs.google.com/forms/d/16KH99LDLfZL6kS7mVLMkXMTm1gNy8_j0JKlzdgV-xXw" xr:uid="{F5B6EAC5-01C3-45D6-B731-2A217CA5994B}"/>
    <hyperlink ref="C53" r:id="rId50" display="https://docs.google.com/forms/d/11fOGNsIRERHPa3s1X4zeXlJvEQ80pJHzr_YUN5fuPh4" xr:uid="{E6062AD0-F8FF-4F29-8402-BB80A8904014}"/>
    <hyperlink ref="C54" r:id="rId51" display="https://docs.google.com/forms/d/1lKMaaA3iNqoSBvFdgjdf08N56x5lN1K4ffPjT4oFXc0/edit" xr:uid="{DB271174-1828-4D7D-BFDE-294CF73D4F5C}"/>
    <hyperlink ref="C55" r:id="rId52" display="https://docs.google.com/forms/d/1JVnZJnSFr4N64-X82F9y9nL0-RL2wWqAmkFFXHPXrB8/edit" xr:uid="{6AE7A705-210B-40F5-9B21-B6EFD3DF532D}"/>
    <hyperlink ref="C56" r:id="rId53" display="https://docs.google.com/forms/d/1mBQdTCbjxmmGwnU72IZcYl6KsnF4hxDMALW9YS4224Q" xr:uid="{050CE7EB-E58A-4278-BDC5-A8DCE150B52A}"/>
    <hyperlink ref="C57" r:id="rId54" display="https://docs.google.com/forms/d/1MvM72O-K28IM16OQyNEjhd1fOkRNxtfsVuHeYDpqyAk" xr:uid="{0F86099D-B971-4087-B9F3-8492FCA4529C}"/>
    <hyperlink ref="C58" r:id="rId55" display="https://docs.google.com/forms/d/1WvPb9uhngP5dXgAu-SlyoTmOABvxFwss3E74479KH-w" xr:uid="{3A7D8CBB-5069-4D43-B118-AF0E78902784}"/>
    <hyperlink ref="C59" r:id="rId56" display="https://docs.google.com/forms/d/1edPPIQiMZkltR1htRx5Eq87jYkSKwk1a0hpFnG9YpHY/edit" xr:uid="{D1905467-D2D9-4DDF-AEA1-0F57FF3DD7DE}"/>
    <hyperlink ref="C60" r:id="rId57" display="https://docs.google.com/forms/d/1IKJ3A_DJfCO9h3fd2oZ0iKBVRwFa452IMt-cRPqSrjw" xr:uid="{31986E3B-D7B5-4AD3-8EE4-3B7CF663E754}"/>
    <hyperlink ref="C62" r:id="rId58" display="https://docs.google.com/forms/d/1J6y0tecR6vPh7apNqUDd_8Li-WI4wE9Lzztl3yeh3MM" xr:uid="{463F396D-2355-495A-87A0-092C31112020}"/>
    <hyperlink ref="C63" r:id="rId59" display="https://docs.google.com/forms/d/1osIVGGW0xAIZNNO9ebK5E3n0Onk3QCxIDNeGxbQy1jM/edit" xr:uid="{469C2F65-A8EC-4ECD-BF1E-5351EF1A4146}"/>
    <hyperlink ref="C64" r:id="rId60" display="https://docs.google.com/forms/d/1slqhW0G0z0Llitbk1UgXEuWwlFXVg-E9MQKM9cvLn_I" xr:uid="{B3C5D2C7-E8AC-4893-89DB-B6371CF89023}"/>
    <hyperlink ref="C65" r:id="rId61" display="https://docs.google.com/forms/d/1Gjq0VUdLqsOBtJvSTQ5I1iUQiQHG-XdygGbrduMs5I4" xr:uid="{B87F45BD-7E62-4594-B548-E169E9498566}"/>
    <hyperlink ref="C66" r:id="rId62" display="https://docs.google.com/forms/d/18KIZ3-eHfjHs1GgPRdOi16e4dbsFmQ3rzEaS4-ea7GM" xr:uid="{AF7C356B-C95E-43DD-BFA1-203B17DD8E32}"/>
    <hyperlink ref="C68" r:id="rId63" display="https://docs.google.com/forms/d/1F9AZcTemaXbtYkAbulaozXn8gPUKYkAAjXhCx7UzuX4/edit" xr:uid="{81D566DE-50F6-4F7C-842A-25E961F91224}"/>
    <hyperlink ref="C69" r:id="rId64" display="https://docs.google.com/forms/d/14V0FzRoC1K7h56EBRJRFOd7tP40EU2OItsO18zfMCjM/edit" xr:uid="{6B07C1BC-9B57-4DE3-8C00-B3F5BB734C84}"/>
    <hyperlink ref="C70" r:id="rId65" display="https://docs.google.com/forms/d/19F8BOPDKY3N-QcIjcjufBCSGCC_lPzshrzNfk-252lA/edit" xr:uid="{77EAF701-FF2D-4357-947C-9EE88178773C}"/>
    <hyperlink ref="C71" r:id="rId66" display="https://docs.google.com/forms/d/1lRHQZLInOkAwMRsz_eTlahTDVYKnN316-otRVGEeI6Y/edit" xr:uid="{8288132F-FF06-450F-B427-200CE279FB36}"/>
    <hyperlink ref="C72" r:id="rId67" display="https://docs.google.com/forms/d/1pjmbC1kkU1I4Osfm0vwGqeVwPKdsrQunmYLRTA7-954/edit" xr:uid="{27A6D6F2-81D8-47B7-8336-7596B7291DA0}"/>
    <hyperlink ref="C74" r:id="rId68" display="https://docs.google.com/forms/d/1s7elxCvNUC-riQsuC9Fc5oJ-xi_g9xxWeGlHkafSPbg/edit" xr:uid="{F34B4C44-21D4-49DF-8966-87E703DD2D92}"/>
    <hyperlink ref="C75" r:id="rId69" display="https://docs.google.com/forms/d/1kKqG-tibaw6G57MRLgzWQjkjli1yRr1LUksJVEo7TDo/edit" xr:uid="{4C34AAE4-64CC-412E-98ED-864AF26C3711}"/>
    <hyperlink ref="C76" r:id="rId70" display="https://docs.google.com/forms/d/1y9xNnTUzQi-iEoq7qvYVkFq-4Oswdvg7mol_iwdowxA/edit" xr:uid="{8E14B516-8F6D-4857-9206-FB8EF67D4C14}"/>
    <hyperlink ref="C77" r:id="rId71" display="https://docs.google.com/forms/d/1d2b15PIb0nUHAcEPAnkimIVitcH6susIavmUZPMcAD8/edit" xr:uid="{61E71064-9FD3-469F-991B-6A25CC578A51}"/>
    <hyperlink ref="C78" r:id="rId72" display="https://docs.google.com/forms/d/1ub2lnUh3jETaA3HJKsuRGUqBxBWvKhvSfq6wgU-pBeg/edit" xr:uid="{471D3B22-7849-453A-A271-85E43E5DD611}"/>
    <hyperlink ref="C79" r:id="rId73" display="https://docs.google.com/forms/d/1GtI1pywvtz0b3nHcFo6P9qD_WCOckDtYaeqDSehNoOo/edit" xr:uid="{72E35857-3F4B-4BE9-B0BB-EC21C7AEAF9D}"/>
    <hyperlink ref="C80" r:id="rId74" display="https://docs.google.com/forms/d/1gUvPoPKKhGG2JCgym24tQVKO5lTp_qPjiTmiLlN6rrw/edit" xr:uid="{5B021CE0-1C9C-439B-97B5-B060CE116FC6}"/>
    <hyperlink ref="C81" r:id="rId75" display="https://docs.google.com/forms/d/1OmtnEImSNdB58w-AZqopJ-LdhKxoGqE6wCDgFyZUPzI" xr:uid="{BC95239B-8C11-425E-8BDE-0E4542015E65}"/>
    <hyperlink ref="C82" r:id="rId76" display="https://docs.google.com/forms/d/1H0lFU9t-dZ1_dZA7l7HmeN1G_qqtwMTupE0ysItwCTk/edit" xr:uid="{797E2A7C-EB8A-4AB3-8C5C-F5F6CBBE1102}"/>
    <hyperlink ref="C83" r:id="rId77" display="https://docs.google.com/forms/d/1eLw3p_a4KQCLt4SWBOmkCmcwq1YmQZrvJRiwWS7AMkU/edit" xr:uid="{058E65C5-9A5C-4DFD-8569-492977C09E62}"/>
    <hyperlink ref="C84" r:id="rId78" display="https://docs.google.com/forms/d/1ZiQsuAP3Q684DqaC-wv7zdIl5W8uBQtVx7Oa8k380uQ" xr:uid="{43EC2A2B-430A-4B0E-ABF1-8D5F2814931C}"/>
    <hyperlink ref="C85" r:id="rId79" display="https://docs.google.com/forms/d/1NXz44c5b8zH5m_8ruM3T71Q6XmJ1qB9L9YZko-5us90/edit" xr:uid="{8925702A-880D-4816-BD49-A2B50ACD4063}"/>
    <hyperlink ref="C86" r:id="rId80" display="https://docs.google.com/forms/d/1WtFtzYU7bKEG_f57EjVvqaIKUH_0cFoIajRkLsKIZI4" xr:uid="{47CE1CDF-81FD-4060-B628-11FBDDBAD107}"/>
    <hyperlink ref="C87" r:id="rId81" display="https://docs.google.com/forms/d/11XkK9gtX8BuEWLqfvcdXTkcnqMkFGgQcKRekdtCmVxA/edit" xr:uid="{F71F9D77-1822-49B0-8450-8F5533105A5A}"/>
    <hyperlink ref="C88" r:id="rId82" display="https://docs.google.com/forms/d/1NUiZZdYNFyQ13psrOO428hziXhyeZvKEODNM03y4KPs" xr:uid="{ACD6C7CC-A1C8-46AA-ACF3-FB29C29D81EA}"/>
    <hyperlink ref="C89" r:id="rId83" display="https://docs.google.com/forms/d/1vomxI5hm2Ra1ffSNC3R9e58VYTzunrIs71WuXW6CDVk/edit" xr:uid="{642E6A78-A91B-48FE-8580-5C6B87D77416}"/>
    <hyperlink ref="C73" r:id="rId84" display="https://docs.google.com/forms/d/1kcD0y1SWsbsnin-wVUFZ0L0la83lx5DLmDmiMbOLsIQ" xr:uid="{9D0AC860-A32B-4253-B5EA-358C65B6669D}"/>
    <hyperlink ref="C90" r:id="rId85" display="https://docs.google.com/forms/d/1_vhWjzql_yhuToOIpePxjtbWoBqVFMjyatEN7oeZHDg/edit" xr:uid="{2237C53A-BF2E-42BA-912E-C15E5412C87F}"/>
    <hyperlink ref="C91" r:id="rId86" display="https://docs.google.com/forms/d/1bbLLBSno3dCG5KTpm0nwsSD5zr2joeFJFdObcGtPzoE/edit" xr:uid="{F8D8BE29-D250-43BF-92B3-ED7512352047}"/>
    <hyperlink ref="C92" r:id="rId87" display="https://docs.google.com/forms/d/1XRnxsYDUC-QaosvIEddG20YyyfKDo3r3dcnzTRC-FL4/edit" xr:uid="{5A17CFB3-E7D7-4A0D-912D-20F964AFC2BE}"/>
    <hyperlink ref="C93" r:id="rId88" display="https://docs.google.com/forms/d/1U2jl0UyXyyy3aScCWAWS4LAWkBj3u2o1XUbwAQDVruY/edit" xr:uid="{ACFBAA0B-85A1-4206-9A41-6F6AA996F18A}"/>
    <hyperlink ref="C94" r:id="rId89" display="https://docs.google.com/forms/d/1xouHB99JJo08geD9OpT_dOG375YbA3tzkUlEwUz2tCQ/edit" xr:uid="{585929AA-454A-4982-884A-23DB4EC25725}"/>
    <hyperlink ref="C95" r:id="rId90" display="https://docs.google.com/forms/d/1jKLY2esxr9_rnEBYfNuAxf9wxU6mrmA1V__QetNDk3g/edit" xr:uid="{5A2F1A06-17F6-422F-9128-96A015FC36E0}"/>
    <hyperlink ref="C122" r:id="rId91" display="https://docs.google.com/forms/d/16jo8ecV1s5xxRqaHwY05X0nMlBswihEgQlOX8QC9anE" xr:uid="{8277FE70-A2E9-42D3-B96E-58157F6A6704}"/>
    <hyperlink ref="C124" r:id="rId92" display="https://docs.google.com/forms/d/1mXme_jnAWooofPuhe7P1iN1LPknZHTweopCII55sD-E" xr:uid="{C6D8EE24-1252-4D5D-9434-DC95270B4DE7}"/>
    <hyperlink ref="C125" r:id="rId93" display="https://docs.google.com/forms/d/1xbpzj6SlTimToDIs-Kpt6kPLwc1004dYgzYZyTKSyPU" xr:uid="{D6A7D4D2-1A7E-446A-BCC2-91A22948670F}"/>
    <hyperlink ref="C67" r:id="rId94" display="https://docs.google.com/forms/d/1hTv8Y6GjvUykwtWBT9KKC1QnmjB-GLBALaFHm5Socyc/edit" xr:uid="{0CF46030-156C-4648-9720-FF02F94BF921}"/>
    <hyperlink ref="C126" r:id="rId95" display="https://docs.google.com/forms/d/1bizcQ0zMWRtnKMdjbNTvmiR95H6b-G_FVeBeoHjpPRI" xr:uid="{68CC8D66-A5C0-492E-BE97-8ACEDD2A86D2}"/>
    <hyperlink ref="C127" r:id="rId96" display="https://docs.google.com/forms/d/1TlK39GZvdmqYcczoLE4auY-JZwFVi9hcYyZMCj2xnr0" xr:uid="{3A9F1E10-F74A-45DA-B304-67EDF2F98BF3}"/>
    <hyperlink ref="C128" r:id="rId97" display="https://docs.google.com/forms/d/1DCOPkodb9L3sqcywRsEKE6kNB7zh_xwpiC2E2TDCWGM" xr:uid="{DFBCE457-9CDB-49D8-9EA3-6E14B9C78EB8}"/>
    <hyperlink ref="C129" r:id="rId98" display="https://docs.google.com/forms/d/120cHer0fUfDrXe2zQAsbr-Hase7dIyJAh8lf7omoJXc/edit" xr:uid="{0365E047-9E44-423A-B14B-57741D7AAEA9}"/>
    <hyperlink ref="C130" r:id="rId99" display="https://docs.google.com/forms/d/10CEyjuVFeoRmhDI-gMvAW-d-j8RyRKR3AbfTEWAHr2c/edit" xr:uid="{DCAAFDB3-CD8C-4016-BBFF-934997F0B07A}"/>
    <hyperlink ref="C131" r:id="rId100" display="https://docs.google.com/forms/d/1fL61pARR3ltN8NwtqTW8kb6QvXe0rU3sDdQE1IN0_ik" xr:uid="{E1947767-B756-4AA3-9F6A-76B5CE6A36B7}"/>
    <hyperlink ref="C132" r:id="rId101" display="https://docs.google.com/forms/d/1ROiuid0lkzXs9HkwyevF7mJL89pmpupVQRfHZL7Fgh8/edit" xr:uid="{99362DA2-012B-49F5-AF5D-1EBE3C6047B1}"/>
    <hyperlink ref="C133" r:id="rId102" display="https://docs.google.com/forms/d/1_k6AWo2OPbmI9600pXU3QAI7inspPKGUbx0zGRc-rRM/edit" xr:uid="{885A856A-FB04-48B9-A122-0180EE520B88}"/>
    <hyperlink ref="C134" r:id="rId103" display="https://docs.google.com/forms/d/1SksEg7HyYaUUWB9hlhmPnbBJ5TuvuxGuFiMKojkx2s8" xr:uid="{2ED990D1-3CE8-4DEC-AD11-BD33D6F4D77F}"/>
    <hyperlink ref="C135" r:id="rId104" display="https://docs.google.com/forms/d/1-YHS1d5jOXnPNOt-NSPoq0TEjonrdoZMXceKqp_A4zM" xr:uid="{ED30F819-1D00-4F6E-8E11-69ECE1128771}"/>
    <hyperlink ref="C136" r:id="rId105" display="https://docs.google.com/forms/d/17hRw3-kNW5BeWGywy9YJD5jg_qE62bQfEYMzjowHUOE/edit" xr:uid="{8A091F12-A82B-48AB-BCF4-19424732BE5A}"/>
    <hyperlink ref="C137" r:id="rId106" display="https://docs.google.com/forms/d/1vBWd-QH743XwraJ0dlVrhdvIwoLtEUwwYh46Hh4NqyA" xr:uid="{11F26260-2928-41B1-AECB-9C5FF4977EC4}"/>
    <hyperlink ref="C138" r:id="rId107" display="https://docs.google.com/forms/d/1uMOgPepGK22KRmg0yPFKPXdHbyNAdpiZpFfANSz9x8Y/edit?pli=1&amp;pli=1" xr:uid="{76BB5EA1-C902-43E3-ACB1-9E124659271E}"/>
    <hyperlink ref="C139" r:id="rId108" display="https://docs.google.com/forms/d/13htRSl-z0LyGHRUFjaVjS2Lvkla6Qx8eAo7f-97INfk/edit" xr:uid="{90AE17F7-6958-4A01-86FC-F1E6A4568308}"/>
    <hyperlink ref="C140" r:id="rId109" display="https://docs.google.com/forms/d/1Xn8JiZ0h1lWlxDS3MOd5dYsjHal3qwkNAHSztw5Tayc" xr:uid="{B03BF8C9-610E-4B59-BB18-61B52BDACDEF}"/>
    <hyperlink ref="C141" r:id="rId110" display="https://docs.google.com/forms/d/1X9ZcNXo-qqvwj8KUhtLQGYRetQLjQimcZkt0i8vufY4" xr:uid="{A80146B4-0ABB-43B4-B850-9E6BCEC93232}"/>
    <hyperlink ref="C142" r:id="rId111" display="https://docs.google.com/forms/d/13w5jc1OVbmxOLNHAFGGnKTFr1oDWW7d6BbWzOXj_9RA" xr:uid="{BEE77BAD-08B0-4305-8357-C71CB0A71EEB}"/>
    <hyperlink ref="C143" r:id="rId112" display="https://docs.google.com/forms/d/1x8BriLpHF5IkPpvkaCwKOkVbZ0-_8eqMb91r4o7Fn3s/edit" xr:uid="{C975C9D0-412E-4B3E-895A-596AB3E42E7A}"/>
    <hyperlink ref="C144" r:id="rId113" display="https://docs.google.com/forms/d/1OqH8tohQnkw0waPo9eQ17jCjcT0scRr0E7DltrYPqus" xr:uid="{926C4A9F-C724-4A23-AAD6-DEAC0712118D}"/>
    <hyperlink ref="C145" r:id="rId114" display="https://docs.google.com/forms/d/e/1FAIpQLSd8PMUFBgYEAF7fi0dLYAMmcUBTfkqstHozhwTraUDYs4Z_OQ/viewform?usp=sharing" xr:uid="{03926CE2-68B5-4D4C-B332-9E935971C8C4}"/>
    <hyperlink ref="C146" r:id="rId115" display="https://docs.google.com/forms/d/1KIwItvDLw_6SULGOaaTaUS1LeZsaxfUQlrnH9G73zak/edit" xr:uid="{6439BEF9-DBCC-4042-A116-8A42A13C46B2}"/>
    <hyperlink ref="C147" r:id="rId116" location="responses" display="https://docs.google.com/forms/d/1L0rdb9C_D8yViah1aexKcnEtyoa4rzEvjBecyvPRxow/edit - responses" xr:uid="{02E966B4-CBE3-4F7B-8F60-0535D8464F04}"/>
    <hyperlink ref="C148" r:id="rId117" display="https://docs.google.com/forms/d/1J6t9-qtVzdbV27hAiwpuTY6PbahoPmoaetSorP__BcU/edit" xr:uid="{EEA783E5-5238-4EDA-903F-60019A53EFC1}"/>
    <hyperlink ref="C149" r:id="rId118" display="https://docs.google.com/forms/d/1SZ61DvoTYn85LgCLQaCTB3fozpODAc_JAZIlS_33BnU/edit" xr:uid="{3718BFF7-1026-4011-8626-42B5AB62FCDD}"/>
    <hyperlink ref="C150" r:id="rId119" display="https://docs.google.com/forms/d/1zvW9HZZxAPz855HOd1qD3ZGeTv-Cmt686LRzqAh0zAY/edit" xr:uid="{9323FD93-46EC-4BCA-86A6-DBDB8170BDAE}"/>
    <hyperlink ref="C151" r:id="rId120" display="https://docs.google.com/forms/d/1mz8afrKQRS_4L0XtXqIPx6jYWdwf8G_4KqNbdke3n-I/edit" xr:uid="{9AD3FEFC-96DF-4B0A-BAD7-71F994FD3148}"/>
    <hyperlink ref="C153" r:id="rId121" display="https://docs.google.com/forms/d/1OKwGdIRTilCP0AZCdHyQ-hHFyUEuUtHK6nOjQjtVoeo/edit" xr:uid="{C6FB2825-293C-4386-9EE0-31133950015E}"/>
    <hyperlink ref="C152" r:id="rId122" display="https://docs.google.com/forms/d/1dRTTVTg_9XJuPMEC39hLea_zj4q7qkuxvkp4VoVyLBg/edit" xr:uid="{3125D28B-89EF-45C5-9DF3-A4E7D14227BD}"/>
    <hyperlink ref="C154" r:id="rId123" display="https://docs.google.com/forms/d/1asHcCPovBnVwtNMsbzYbe_q-D54kAjtQudAUrMGRwEM" xr:uid="{AB567086-E890-44F5-93E5-13399ED34AE6}"/>
    <hyperlink ref="C155" r:id="rId124" display="https://docs.google.com/forms/d/e/1FAIpQLSfvqgGevcez0OO-vvMuLddVanuiBeA6AmMdtESvMZOnKevYvg/viewform?usp=sharing" xr:uid="{FD80565A-1C75-449E-B7C4-55AE6CA4AB0B}"/>
    <hyperlink ref="C156" r:id="rId125" display="https://docs.google.com/forms/d/1AWlrJK5WQkbp4fP4FbykjNTfl4BgqvoneCylA3bSd0E/edit" xr:uid="{AEC5608F-42E6-4223-8D44-2B097DF3727A}"/>
    <hyperlink ref="C157" r:id="rId126" display="https://docs.google.com/forms/d/1ZUbeXVmRlJZyJ8P9viO7qxdgq_PCcjqexZQA8_DBywI" xr:uid="{0133171A-B13A-4D46-8EAA-AAF6E0BE85BD}"/>
    <hyperlink ref="C106" r:id="rId127" display="https://docs.google.com/forms/d/1x992xgt47d3F8m2F8Zlb-rmjjHwmpEq0rpuZH7_Wyoc" xr:uid="{E7F9AB5A-8DD4-44AA-A946-4E6753CA7CD1}"/>
    <hyperlink ref="C158" r:id="rId128" display="https://docs.google.com/forms/d/1ZsDywEGF0WV55YnuxLBDZlrRmwmLmuRVLdRwMVEAO_M" xr:uid="{3EF0E82E-3F0D-4985-BDFF-584BDE2C9A43}"/>
    <hyperlink ref="C159" r:id="rId129" display="https://docs.google.com/forms/d/1FNq9D4BhpuZbyDmp0eVYDgTvX6QOb6Nl91tBkuYHjZ4" xr:uid="{2B285D6B-77D9-46C6-883E-97CEB6F99C41}"/>
    <hyperlink ref="C160" r:id="rId130" display="https://docs.google.com/forms/d/1o_SjpV5Wi87VQyEDD2g4S15EmFvfme_U5_9RL9e4EEU" xr:uid="{172947BA-4CBB-4D7F-93D1-42DEE5C6A71F}"/>
    <hyperlink ref="C123" r:id="rId131" display="https://docs.google.com/forms/d/1zRFtK54xD5sdX0WG_mvcjgsOuRrHFFkhwUzpZIBZjbc" xr:uid="{F32BEA6B-1885-4416-B8E9-E6E2FB306456}"/>
    <hyperlink ref="C161" r:id="rId132" display="https://docs.google.com/forms/d/1Q9ERuBy01U2bJSKLkemF4nJE71MGLre8w-Uat1KTHHQ" xr:uid="{7FCE7120-1872-4DE6-8FBF-0CFA0E10ACF3}"/>
    <hyperlink ref="C162" r:id="rId133" display="https://docs.google.com/forms/d/1mdKB9z9wS7fOid9-JLHg1_pCVWm5YRkLo_Bap6ViUpk" xr:uid="{313CF3AE-3857-421E-8DA6-33B6D649F81A}"/>
    <hyperlink ref="C163" r:id="rId134" display="https://docs.google.com/forms/d/1I_YS-Ds2uokgel_p9i2UVpFFupM85coY8i0ctjrvs80" xr:uid="{F27AA275-3BB4-4D40-8CB4-96C735D7DA58}"/>
    <hyperlink ref="C164" r:id="rId135" display="https://docs.google.com/forms/d/1ZFHA8nHuZ6Wf0cEa8GvPb9gTqamaEliVACM5aUJUPQE" xr:uid="{7B7CDE05-C232-4BE2-A6EB-85542346B99B}"/>
    <hyperlink ref="C165" r:id="rId136" display="https://docs.google.com/forms/d/1Xj2EvJSHZFY8sj8mkMoaeYQaZV-I1Pdeifhi1rdKTvo" xr:uid="{0B59F704-3AC2-4A52-9790-742E09EAF6BA}"/>
    <hyperlink ref="C166" r:id="rId137" display="https://docs.google.com/forms/d/1TJGp9BE-DXx9l-AXFiInpUqBZzAudKO6EIOt9abM94U/edit" xr:uid="{25E38491-D778-4ECF-8726-3DCF9700F2B0}"/>
    <hyperlink ref="C167" r:id="rId138" display="https://docs.google.com/forms/d/1Ch66S3hPjzZeQK2RLMTsnuFCtQLm_l93HXubgA4-Xpw/edit" xr:uid="{C37CCBEB-5C07-4D3C-86A0-73E256EBFA82}"/>
    <hyperlink ref="C168" r:id="rId139" display="https://docs.google.com/forms/d/1_9SL2kZNlyKn9SpM4hnwLxeYIkvNCiRLFOlaJFDfNUM" xr:uid="{17E7F27F-D532-4489-BA81-62BF71DBEA55}"/>
    <hyperlink ref="C169" r:id="rId140" display="https://docs.google.com/forms/d/16GHBWeqnLtulYQFW7zttCDtTwyf7oSw-yLm_KPsUmLw/edit" xr:uid="{AFDABDBF-7255-4D2C-AAF8-91D5EF90719C}"/>
    <hyperlink ref="C170" r:id="rId141" display="https://docs.google.com/forms/d/1AXOPdGMaca5-FjKvoitZbjXUYsqOWrmnKgvxUjkYHtc/edit" xr:uid="{4968C2F4-F92E-4EFD-ABA2-16D01B642E6F}"/>
    <hyperlink ref="C171" r:id="rId142" display="https://docs.google.com/forms/d/1nJnlRbmysa6AIqzFmuGITDZUz2i2ijnhCzILGw9VRjc" xr:uid="{A8B54841-F9CA-4B73-92BA-1BE3CC785E0F}"/>
    <hyperlink ref="C172" r:id="rId143" display="https://docs.google.com/forms/d/1RsXNQsFHLZrbo_m-NkWFe4auUpUJqzpbfq6iaJmyM44/edit" xr:uid="{480B95EC-87F6-46A8-8C61-915EBF2B00A5}"/>
    <hyperlink ref="C173" r:id="rId144" display="https://docs.google.com/forms/d/13bttUCZNhy2CbdBRilvZ6BX7LjaCIdLVdjOKhVyTE4U" xr:uid="{B6BB5AF7-2276-42DF-84BB-F9A8A52D7270}"/>
    <hyperlink ref="C174" r:id="rId145" display="https://docs.google.com/forms/d/1nxHQXBQMGDcTZxJ_jSqRLZscUbk7RkCbJDKMfX4Oi40" xr:uid="{50195908-5063-4FA7-9F38-5EC60AB628ED}"/>
    <hyperlink ref="C175" r:id="rId146" display="https://docs.google.com/forms/d/1w1QlodiV3s_ukwuH9Oq_StpLYBHYxAL4J0nzVDycook" xr:uid="{2203F431-44CE-4732-A73D-71ED16FE87C6}"/>
    <hyperlink ref="C176" r:id="rId147" display="https://docs.google.com/forms/d/1BCdjeLm1JBjfSwGrjMWF-fg1bfQO0OdWm9KLO7jNuTk/edit" xr:uid="{CEC17F15-60E3-4536-AC91-63336C553CBC}"/>
    <hyperlink ref="C177" r:id="rId148" display="https://docs.google.com/forms/d/1YE5LP4iGmkiNHtZdWu3kYabrTKY_O-goe0XdlTMxFig" xr:uid="{F4A6EE62-9FD0-44FA-8466-D40CB246E007}"/>
    <hyperlink ref="C178" r:id="rId149" display="https://docs.google.com/forms/d/1zQ7-AU5jAQEHQzE0vdaS4HscDn-bmQdCGJkLUJx2BTE" xr:uid="{AB9D8DC8-A3D1-42A9-8C93-84CFA7C268AD}"/>
    <hyperlink ref="C179" r:id="rId150" display="https://docs.google.com/forms/d/1oaNwnrbDooYAAIv5Lfv49M-fmlksC8u1-z01AQZd_hg" xr:uid="{180F70C1-1640-4510-905C-2EECF6C84A01}"/>
    <hyperlink ref="C180" r:id="rId151" display="https://docs.google.com/forms/d/1apEntTooJQm2tFuO3Lf9MmLqQnOPmYiqMrGbwP_ykLA/edit" xr:uid="{C36905D7-7F46-4399-8694-86E00073A7AA}"/>
    <hyperlink ref="C181" r:id="rId152" display="https://docs.google.com/forms/d/1zGgLl68XzdWbtVGfXFbGJD9cSNnQaaWwZ0R8IuD2iGY/edit" xr:uid="{09747D5A-F347-4B8D-8C8A-4AE025F7CF6E}"/>
    <hyperlink ref="C182" r:id="rId153" display="https://docs.google.com/forms/d/1lxt-aPSCqM5CaulB93Tu0YJDvk89ESPW0UilF3QYBTY" xr:uid="{8ABBB6AD-1106-4F37-B3C2-19D66E3B4F32}"/>
    <hyperlink ref="C183" r:id="rId154" display="https://docs.google.com/forms/d/1Ft_a62kG0pnSZoa91BdjmKug1eOP0oCLH3dYwNlZ7ks" xr:uid="{056D7134-F51A-4DAB-984C-B11A9328AB51}"/>
    <hyperlink ref="C184" r:id="rId155" display="https://docs.google.com/forms/d/1gm9uNpFbPAydjDRznDWDzZYHq_riwAb952odSofh_3Q/edit" xr:uid="{EEF01486-0721-4D90-A72E-A5968B0FA87F}"/>
    <hyperlink ref="C185" r:id="rId156" display="https://docs.google.com/forms/d/1x6kiVGB0jO5tC-FIe5XPfx3IbtoyuVVsN3qhBnECw0U/edit" xr:uid="{8E69B3FD-2E57-402B-BD6E-0D3A0E20E583}"/>
    <hyperlink ref="C186" r:id="rId157" display="https://docs.google.com/forms/d/1Q_MDBkHQhHEAi5qXNkm9UNyWvTLz6ajBvwbu_uU9Rew/edit" xr:uid="{427F2187-61E4-48A6-8B89-12A03523987A}"/>
    <hyperlink ref="C187" r:id="rId158" display="https://docs.google.com/forms/d/1V3escPq8rA_4vWW5PAKljMT0AF4dmvNQkilgSzF7o2U/edit" xr:uid="{4CB3E6A1-E015-4F0E-9C87-36A4CA0AE709}"/>
    <hyperlink ref="C188" r:id="rId159" display="https://docs.google.com/forms/d/1gghbjGpqwqRhYvvUadky1uLThS0hMnu5eQ8UA1W7cTY/edit" xr:uid="{5A911AAF-7BC2-4CC2-9A0B-68339D58F253}"/>
    <hyperlink ref="C189" r:id="rId160" display="https://docs.google.com/forms/d/1N-Y8yxR5yKX-jP8i2cqmn8ShOzX-qHLkPwCzJsxYYKA/edit" xr:uid="{6E510C4D-2ED3-4D76-B0C8-2B6C8E494F9F}"/>
    <hyperlink ref="C190" r:id="rId161" display="https://docs.google.com/forms/d/1f0p2TGyKNF_B8pYaf0MUUdB8Il86Bdq-rnmL4rARi8w" xr:uid="{02ECFABA-A72E-401F-9080-66E86894A457}"/>
    <hyperlink ref="C191" r:id="rId162" display="https://docs.google.com/forms/d/1hzerbSyqV6Q1_VnQH2xE3g44-wJjVhCQngU9yuSKkzs/edit" xr:uid="{C48DD9D6-D32E-470D-9E27-6A6B7FD4A224}"/>
    <hyperlink ref="C192" r:id="rId163" display="https://docs.google.com/forms/d/1j37fzgRN5UqOMzVxW2vwCDYI7CAFXBivInccA8io138" xr:uid="{F3CE54EA-A6E3-4A64-A7CB-40E4D2AB7B8E}"/>
    <hyperlink ref="C96" r:id="rId164" display="https://docs.google.com/forms/d/1PnQz1c226wT8e5P5UJHj4WFTWQ1jyVUZUoHLnp0D1Bk/edit" xr:uid="{6332D3DB-148E-4CDE-923E-851B41738E49}"/>
    <hyperlink ref="C97" r:id="rId165" display="https://docs.google.com/forms/d/1P4keGCEGgMInGJVe6cuBVFUXMsFNBn5scfRHVMtz-Jk/edit" xr:uid="{D4BCA39D-236C-4A47-B10B-0268B941C84A}"/>
    <hyperlink ref="C98" r:id="rId166" display="https://docs.google.com/forms/d/10PROB4Q9F6cvsu5JYBuWpwjw3TY6uGpXQPENfHY7Psw/edit" xr:uid="{1FF1933D-31DC-4EC2-B947-A85846B287F7}"/>
    <hyperlink ref="C99" r:id="rId167" display="https://docs.google.com/forms/d/1Z5HDNiWYJzdysSvZmhql3YSBoPfpxl23DTdLVFwOWBo/edit" xr:uid="{A5846A09-276C-4C58-BFCA-9B41B861D069}"/>
    <hyperlink ref="C100" r:id="rId168" display="https://docs.google.com/forms/d/1NL8eXuTA0TaDEmDvd5z4tbxhYrKkiFyL0f5Mw5KLlo0/edit" xr:uid="{3B222209-371D-4CA7-8DF1-DB7569E34685}"/>
    <hyperlink ref="C101" r:id="rId169" display="https://docs.google.com/forms/d/1j2wUCV0OIZN0Ck9NpNLIYe8v7kmtRhhR_gyDmWEpzjs/edit" xr:uid="{1AEE66AF-4339-4673-94FC-74CE22A4DE5D}"/>
    <hyperlink ref="C102" r:id="rId170" display="https://docs.google.com/forms/d/14eiucOcn96QWQrtLFV16hdr_x9bxo90NP7We_jvS2Ms/edit" xr:uid="{7D2757BF-61FA-4C4E-9A8F-ADB5DBFFCF0B}"/>
    <hyperlink ref="C103" r:id="rId171" display="https://docs.google.com/forms/d/1xlIFHMn6JKK9D5z9GkC1VCt_Jd1IAUVWR9aISLaVBMM/edit" xr:uid="{88D74EA8-4060-4BB0-90DF-ABB37D9635E8}"/>
    <hyperlink ref="C104" r:id="rId172" display="https://docs.google.com/forms/d/14johr0M_OlDMOQvyCkTRQC78aqcU8hbgQp9HVRYKg5U" xr:uid="{CAECFEF2-82CA-48D5-94B2-5D0441752771}"/>
    <hyperlink ref="C105" r:id="rId173" display="https://docs.google.com/forms/d/17bqO5MGujhYmDJCBK6XSznSbHHFVEb3vMzrlkcCW99g" xr:uid="{270B9190-38AB-4631-9D73-922EDAC0618B}"/>
    <hyperlink ref="C107" r:id="rId174" display="https://docs.google.com/forms/d/1dZtWrvc8iSn1aa5fVtQfm50lCZk0cI21d5tz7Uxclks/edit" xr:uid="{24D02553-64C9-494F-A2F9-A35DB3DBF3FB}"/>
    <hyperlink ref="C108" r:id="rId175" display="https://docs.google.com/forms/d/1DdAfCi-lPMw-EtwoM375RERBDqtjeiJOnLNQ3nswMlg/edit" xr:uid="{114E9EB1-6C1A-4B43-871F-2E412713E6B2}"/>
    <hyperlink ref="C109" r:id="rId176" display="https://docs.google.com/forms/d/1Y24KHdiJaPADUbSyqmQ54PgpEZcKKVubsfaQux9Jfuk/edit" xr:uid="{51960380-0D26-4603-A619-BCDEE35724D8}"/>
    <hyperlink ref="C110" r:id="rId177" display="https://docs.google.com/forms/d/1Z2E4GdmIPmY8gG3i0btv7JDMrp_y6U0fjOc5vst0Oaw/edit" xr:uid="{09BC6B7F-FF8F-4DE6-8D84-0043CDAF0325}"/>
    <hyperlink ref="C111" r:id="rId178" display="https://docs.google.com/forms/d/1YXUGIk3x6dss_lha4FLmsSqG8HkgTT20S3RQgU1YOhY/edit" xr:uid="{4F18CEED-D879-4230-AC97-42D31C1A89CA}"/>
    <hyperlink ref="C112" r:id="rId179" location="responses" display="https://docs.google.com/forms/d/1VQdarIaVFY6D7G6upRIfchJIGV--gLFHdJyUg53PQGg/edit - responses" xr:uid="{D2C4B3CF-7AE3-47D1-A310-1BD4EB88EFC0}"/>
    <hyperlink ref="C113" r:id="rId180" display="https://docs.google.com/forms/d/1qUnKimg3SZhQvor9ztowGsIXQnbJIo5LQ19nbXufmZE" xr:uid="{9255E8D2-237A-4983-992B-0E0FB719FA29}"/>
    <hyperlink ref="C114" r:id="rId181" display="https://docs.google.com/forms/d/1_AGv1PqNy97FOkT649TzagXpbJBdhTXphsWQtCh-gFs/edit" xr:uid="{590071A2-B8E6-4394-A647-C31914A6A262}"/>
    <hyperlink ref="C115" r:id="rId182" display="https://docs.google.com/forms/d/11hpN-6966UXVMQJ5mzANLliWXzCBIsnSpZvG7-_xhpQ/edit" xr:uid="{E47FEF6E-C554-4172-A64C-334CC0348546}"/>
    <hyperlink ref="C116" r:id="rId183" location="responses" display="https://docs.google.com/forms/d/1AkyukwmADSvGN8zjM9WbjLgrMgo_48jihQXPSXShf8s/edit - responses" xr:uid="{ABC6B0FB-CFB5-4E02-A759-53571281AA60}"/>
    <hyperlink ref="C117" r:id="rId184" display="https://docs.google.com/forms/d/1edcueVCK6omfkJ-xJ_Qp0gCXFHE1vlCXL057kEWhKF0/edit" xr:uid="{8BF6F882-47CD-48D6-BAB4-E02BC115E5C3}"/>
    <hyperlink ref="C118" r:id="rId185" display="https://docs.google.com/forms/d/1FVY0oEF6Il8QSkn-KrqsHbRKoyc_fQIvzch2sRz-FYQ/edit" xr:uid="{56A1B947-0257-4086-8FB8-E7FD3CE84B21}"/>
    <hyperlink ref="C119" r:id="rId186" display="https://docs.google.com/forms/d/1ifAzhvcnpAk5Ny7iYMUFpQq74li1aq7HViHtF3PqCn0/edit" xr:uid="{7A8C7840-D762-4ADB-93E8-7500F03BB2D9}"/>
    <hyperlink ref="C120" r:id="rId187" display="https://docs.google.com/forms/d/1esC4chbJJ_6fPKcuGvDNtb_mGOuy99F49t95qFabCFA/edit" xr:uid="{C38007DB-65AF-4572-BAFB-69F1FF481FE1}"/>
    <hyperlink ref="C121" r:id="rId188" display="https://docs.google.com/forms/d/1D0ri6re4ztXseiSHmF-k0SdWfAO4kpzYPVSbH5T2niM/edit" xr:uid="{95B68943-F1BB-40CC-BC57-2D3C0910A23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3eb0a15-f7f5-4eb7-bfb9-c4e7d3c1bd9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D0B3CBE62D2B47AC529DCC165AE620" ma:contentTypeVersion="13" ma:contentTypeDescription="Create a new document." ma:contentTypeScope="" ma:versionID="422657f75600806d5e04035d1b562fbc">
  <xsd:schema xmlns:xsd="http://www.w3.org/2001/XMLSchema" xmlns:xs="http://www.w3.org/2001/XMLSchema" xmlns:p="http://schemas.microsoft.com/office/2006/metadata/properties" xmlns:ns3="73eb0a15-f7f5-4eb7-bfb9-c4e7d3c1bd9e" targetNamespace="http://schemas.microsoft.com/office/2006/metadata/properties" ma:root="true" ma:fieldsID="ff62c203da2a945a63e666c7cef342d1" ns3:_="">
    <xsd:import namespace="73eb0a15-f7f5-4eb7-bfb9-c4e7d3c1bd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ObjectDetectorVersions" minOccurs="0"/>
                <xsd:element ref="ns3:_activity" minOccurs="0"/>
                <xsd:element ref="ns3:MediaServiceSearchProperties" minOccurs="0"/>
                <xsd:element ref="ns3:MediaServiceSystemTags" minOccurs="0"/>
                <xsd:element ref="ns3:MediaServiceGenerationTime" minOccurs="0"/>
                <xsd:element ref="ns3:MediaServiceEventHashCode" minOccurs="0"/>
                <xsd:element ref="ns3:MediaServiceOCR" minOccurs="0"/>
                <xsd:element ref="ns3:MediaServiceBillingMetadata"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eb0a15-f7f5-4eb7-bfb9-c4e7d3c1bd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EFAE03-9FD4-4322-B88A-D5796D741DC4}">
  <ds:schemaRefs>
    <ds:schemaRef ds:uri="http://schemas.microsoft.com/office/2006/documentManagement/types"/>
    <ds:schemaRef ds:uri="73eb0a15-f7f5-4eb7-bfb9-c4e7d3c1bd9e"/>
    <ds:schemaRef ds:uri="http://schemas.microsoft.com/office/infopath/2007/PartnerControls"/>
    <ds:schemaRef ds:uri="http://purl.org/dc/terms/"/>
    <ds:schemaRef ds:uri="http://purl.org/dc/elements/1.1/"/>
    <ds:schemaRef ds:uri="http://schemas.microsoft.com/office/2006/metadata/propertie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FCB843D-6E5E-47DC-8C41-C24F1C7C96BC}">
  <ds:schemaRefs>
    <ds:schemaRef ds:uri="http://schemas.microsoft.com/sharepoint/v3/contenttype/forms"/>
  </ds:schemaRefs>
</ds:datastoreItem>
</file>

<file path=customXml/itemProps3.xml><?xml version="1.0" encoding="utf-8"?>
<ds:datastoreItem xmlns:ds="http://schemas.openxmlformats.org/officeDocument/2006/customXml" ds:itemID="{722A2C21-0E9B-46BF-9314-5A0826C6F6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eb0a15-f7f5-4eb7-bfb9-c4e7d3c1bd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Semi-Finalists</vt:lpstr>
      <vt:lpstr>Water Scoring</vt:lpstr>
      <vt:lpstr>Heat Scoring</vt:lpstr>
      <vt:lpstr>Cold Scoring</vt:lpstr>
      <vt:lpstr>Original Trees Final Data</vt:lpstr>
      <vt:lpstr>Trees_Surveys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Tanya Quist</dc:creator>
  <cp:lastModifiedBy>Tanya Quist</cp:lastModifiedBy>
  <dcterms:created xsi:type="dcterms:W3CDTF">2025-07-07T22:28:15Z</dcterms:created>
  <dcterms:modified xsi:type="dcterms:W3CDTF">2025-10-16T17:56:38Z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0x010100CFD0B3CBE62D2B47AC529DCC165AE620</vt:lpwstr>
  </property>
</Properties>
</file>